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NEYLA LIZETH OME\GESTION DE CARTERAS 2025\CARTERAS PENDIENTES MAYO 2025\CARTERAS PENDINTES POR GESTIONAR\NIT 900042103_ESE HOSP. UNIV. DEL CARIBE\"/>
    </mc:Choice>
  </mc:AlternateContent>
  <xr:revisionPtr revIDLastSave="0" documentId="13_ncr:1_{4653643B-7AB6-4E73-882F-B7A8F67F7CC3}" xr6:coauthVersionLast="47" xr6:coauthVersionMax="47" xr10:uidLastSave="{00000000-0000-0000-0000-000000000000}"/>
  <bookViews>
    <workbookView xWindow="-110" yWindow="-110" windowWidth="19420" windowHeight="11500" activeTab="2" xr2:uid="{58571F36-EFC0-4092-8914-3CC2A326D8BE}"/>
  </bookViews>
  <sheets>
    <sheet name="INFO IPS" sheetId="1" r:id="rId1"/>
    <sheet name="ESTADO CADA FACT" sheetId="2" r:id="rId2"/>
    <sheet name="FOR-CSA-018" sheetId="4" r:id="rId3"/>
    <sheet name="CIRCULAR 030" sheetId="5" r:id="rId4"/>
  </sheets>
  <externalReferences>
    <externalReference r:id="rId5"/>
    <externalReference r:id="rId6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5" l="1"/>
  <c r="C11" i="5"/>
  <c r="G32" i="5"/>
  <c r="C32" i="5"/>
  <c r="G31" i="5"/>
  <c r="C31" i="5"/>
  <c r="G30" i="5"/>
  <c r="C30" i="5"/>
  <c r="I23" i="5"/>
  <c r="H23" i="5"/>
  <c r="I22" i="5"/>
  <c r="H22" i="5"/>
  <c r="I21" i="5"/>
  <c r="H21" i="5"/>
  <c r="I20" i="5"/>
  <c r="H20" i="5"/>
  <c r="I19" i="5"/>
  <c r="H19" i="5"/>
  <c r="I18" i="5"/>
  <c r="H18" i="5"/>
  <c r="C17" i="5"/>
  <c r="I30" i="4"/>
  <c r="H30" i="4"/>
  <c r="I28" i="4"/>
  <c r="H28" i="4"/>
  <c r="I25" i="4"/>
  <c r="I32" i="4" s="1"/>
  <c r="I33" i="4" s="1"/>
  <c r="H25" i="4"/>
  <c r="H32" i="4" s="1"/>
  <c r="H33" i="4" s="1"/>
  <c r="C9" i="5"/>
  <c r="H17" i="5" l="1"/>
  <c r="I24" i="5"/>
  <c r="I17" i="5"/>
  <c r="H24" i="5"/>
  <c r="J1" i="2"/>
  <c r="I1" i="2"/>
  <c r="L2" i="2"/>
  <c r="AP1" i="2"/>
  <c r="AO1" i="2"/>
  <c r="AN1" i="2"/>
  <c r="AM1" i="2"/>
  <c r="AL1" i="2"/>
  <c r="AK1" i="2"/>
  <c r="AJ1" i="2"/>
  <c r="AI1" i="2"/>
  <c r="AH1" i="2"/>
  <c r="AG1" i="2"/>
  <c r="Z1" i="2"/>
  <c r="M1" i="2"/>
  <c r="H29" i="1"/>
  <c r="I29" i="1"/>
  <c r="G29" i="1"/>
  <c r="K1" i="2" l="1"/>
</calcChain>
</file>

<file path=xl/sharedStrings.xml><?xml version="1.0" encoding="utf-8"?>
<sst xmlns="http://schemas.openxmlformats.org/spreadsheetml/2006/main" count="356" uniqueCount="169">
  <si>
    <t>Nit</t>
  </si>
  <si>
    <t>RazonSocial</t>
  </si>
  <si>
    <t>Documento</t>
  </si>
  <si>
    <t>Estado</t>
  </si>
  <si>
    <t>Elaboracion</t>
  </si>
  <si>
    <t>Radicacion</t>
  </si>
  <si>
    <t>Inicial</t>
  </si>
  <si>
    <t>Movimiento</t>
  </si>
  <si>
    <t>Saldo</t>
  </si>
  <si>
    <t>AC0580274</t>
  </si>
  <si>
    <t>RAD</t>
  </si>
  <si>
    <t>HUFE00021689</t>
  </si>
  <si>
    <t>HUFE00035604</t>
  </si>
  <si>
    <t>HUFE00035607</t>
  </si>
  <si>
    <t>HUFE00056543</t>
  </si>
  <si>
    <t>HUFX00016624</t>
  </si>
  <si>
    <t>HUFX00018675</t>
  </si>
  <si>
    <t>HUFX00018714</t>
  </si>
  <si>
    <t>HUFX00018715</t>
  </si>
  <si>
    <t>HUFX00019382</t>
  </si>
  <si>
    <t>HUFX00021446</t>
  </si>
  <si>
    <t>HUFX00033906</t>
  </si>
  <si>
    <t>HUFX103784</t>
  </si>
  <si>
    <t>HUFX106840</t>
  </si>
  <si>
    <t>HUFX107006</t>
  </si>
  <si>
    <t>HUFX128066</t>
  </si>
  <si>
    <t>HUFX137931</t>
  </si>
  <si>
    <t>HUFX185973</t>
  </si>
  <si>
    <t>HUFX191181</t>
  </si>
  <si>
    <t>HUFX191926</t>
  </si>
  <si>
    <t>HUFX222228</t>
  </si>
  <si>
    <t>HUFX254021</t>
  </si>
  <si>
    <t>HUFX255922</t>
  </si>
  <si>
    <t>HUFX258652</t>
  </si>
  <si>
    <t>HUFX277969</t>
  </si>
  <si>
    <t>HUFX60475</t>
  </si>
  <si>
    <t>HUFX61995</t>
  </si>
  <si>
    <t>HOSPITAL UNIVERSITARIO DEL CARIBE</t>
  </si>
  <si>
    <t>NIT IPS</t>
  </si>
  <si>
    <t>Nombre IPS</t>
  </si>
  <si>
    <t>Prefijo Factura</t>
  </si>
  <si>
    <t>Numero Factura</t>
  </si>
  <si>
    <t>FACTURA</t>
  </si>
  <si>
    <t>LLAVE</t>
  </si>
  <si>
    <t>IPS Fecha factura</t>
  </si>
  <si>
    <t>IPS Fecha radicado</t>
  </si>
  <si>
    <t>IPS Valor Factura</t>
  </si>
  <si>
    <t>IPS Saldo Factura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</si>
  <si>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</si>
  <si>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</si>
  <si>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</si>
  <si>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</si>
  <si>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</si>
  <si>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</si>
  <si>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</si>
  <si>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</si>
  <si>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</si>
  <si>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</si>
  <si>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</si>
  <si>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</si>
  <si>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</si>
  <si>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</si>
  <si>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</si>
  <si>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</si>
  <si>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</si>
  <si>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</si>
  <si>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</si>
  <si>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</si>
  <si>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</si>
  <si>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</si>
  <si>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</si>
  <si>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</si>
  <si>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</si>
  <si>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</si>
  <si>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</si>
  <si>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</si>
  <si>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</si>
  <si>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</si>
  <si>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</si>
  <si>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</si>
  <si>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ESE HOSP. UNIV. DEL CARIBE</t>
  </si>
  <si>
    <t>900042103_AC0580274</t>
  </si>
  <si>
    <t>Factura No Radicada</t>
  </si>
  <si>
    <t>No radicada</t>
  </si>
  <si>
    <t>900042103_HUFE00021689</t>
  </si>
  <si>
    <t>900042103_HUFE00035604</t>
  </si>
  <si>
    <t>900042103_HUFE00035607</t>
  </si>
  <si>
    <t>900042103_HUFE00056543</t>
  </si>
  <si>
    <t>900042103_HUFX00016624</t>
  </si>
  <si>
    <t>900042103_HUFX00018675</t>
  </si>
  <si>
    <t>900042103_HUFX00018714</t>
  </si>
  <si>
    <t>900042103_HUFX00018715</t>
  </si>
  <si>
    <t>900042103_HUFX00019382</t>
  </si>
  <si>
    <t>900042103_HUFX00021446</t>
  </si>
  <si>
    <t>900042103_HUFX00033906</t>
  </si>
  <si>
    <t>900042103_HUFX103784</t>
  </si>
  <si>
    <t>900042103_HUFX106840</t>
  </si>
  <si>
    <t>900042103_HUFX107006</t>
  </si>
  <si>
    <t>900042103_HUFX128066</t>
  </si>
  <si>
    <t>900042103_HUFX137931</t>
  </si>
  <si>
    <t>900042103_HUFX185973</t>
  </si>
  <si>
    <t>900042103_HUFX191181</t>
  </si>
  <si>
    <t>900042103_HUFX191926</t>
  </si>
  <si>
    <t>900042103_HUFX222228</t>
  </si>
  <si>
    <t>900042103_HUFX254021</t>
  </si>
  <si>
    <t>900042103_HUFX255922</t>
  </si>
  <si>
    <t>900042103_HUFX258652</t>
  </si>
  <si>
    <t>900042103_HUFX277969</t>
  </si>
  <si>
    <t>900042103_HUFX60475</t>
  </si>
  <si>
    <t>900042103_HUFX61995</t>
  </si>
  <si>
    <t>Factura no radicada</t>
  </si>
  <si>
    <t>HUFE21689</t>
  </si>
  <si>
    <t>HUFE35604</t>
  </si>
  <si>
    <t>HUFE35607</t>
  </si>
  <si>
    <t>HUFE56543</t>
  </si>
  <si>
    <t>HUFX16624</t>
  </si>
  <si>
    <t>HUFX18675</t>
  </si>
  <si>
    <t>HUFX18714</t>
  </si>
  <si>
    <t>HUFX18715</t>
  </si>
  <si>
    <t>HUFX19382</t>
  </si>
  <si>
    <t>HUFX21446</t>
  </si>
  <si>
    <t>HUFX33906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</si>
  <si>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</si>
  <si>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</si>
  <si>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</si>
  <si>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</si>
  <si>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</si>
  <si>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</si>
  <si>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</si>
  <si>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</si>
  <si>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</si>
  <si>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</si>
  <si>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</si>
  <si>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</si>
  <si>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</si>
  <si>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</si>
  <si>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</si>
  <si>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</si>
  <si>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</si>
  <si>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</si>
  <si>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</si>
  <si>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</si>
  <si>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>Lizeth Ome G.</t>
  </si>
  <si>
    <t>Cargo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</si>
  <si>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</si>
  <si>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</si>
  <si>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</si>
  <si>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</si>
  <si>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</si>
  <si>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</si>
  <si>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</si>
  <si>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</si>
  <si>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</si>
  <si>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</si>
  <si>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A continuacion me permito remitir nuestra respuesta al estado de cartera presentado en la fecha: 13/05/2025</t>
  </si>
  <si>
    <t>Con Corte al dia: 30/04/2025</t>
  </si>
  <si>
    <t>Señores : ESE HOSP. UNIV. DEL CARIBE</t>
  </si>
  <si>
    <t>NIT: 900042103</t>
  </si>
  <si>
    <t>AC580274</t>
  </si>
  <si>
    <t>Finalizada</t>
  </si>
  <si>
    <t>NULL</t>
  </si>
  <si>
    <t>VALOR EQUIVALENTE AL 25% POR FALTA DE SOPORTE RAYOS X DE DEOS EN MANO. INES HERRERA</t>
  </si>
  <si>
    <t>MIG-900042103</t>
  </si>
  <si>
    <t>Más de 360</t>
  </si>
  <si>
    <t>VALOR BRUTO</t>
  </si>
  <si>
    <t>VALOR RADICAD</t>
  </si>
  <si>
    <t>OBSERVACION GLOSA</t>
  </si>
  <si>
    <t>Factura Aceptada por la IPS</t>
  </si>
  <si>
    <t>Santiago de Cali, mayo 26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</si>
</sst>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2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006100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5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rgb="FF3F3F76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3"/>
      <color theme="3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rgb="FF000000"/>
      <name val="Aptos"/>
      <family val="2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3" fillId="21" borderId="1" applyNumberFormat="0" applyAlignment="0" applyProtection="0"/>
    <xf numFmtId="0" fontId="4" fillId="22" borderId="2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9" fillId="29" borderId="1" applyNumberFormat="0" applyAlignment="0" applyProtection="0"/>
    <xf numFmtId="0" fontId="10" fillId="30" borderId="0" applyNumberFormat="0" applyBorder="0" applyAlignment="0" applyProtection="0"/>
    <xf numFmtId="44" fontId="1" fillId="0" borderId="0" applyFont="0" applyFill="0" applyBorder="0" applyAlignment="0" applyProtection="0"/>
    <xf numFmtId="0" fontId="11" fillId="31" borderId="0" applyNumberFormat="0" applyBorder="0" applyAlignment="0" applyProtection="0"/>
    <xf numFmtId="0" fontId="1" fillId="32" borderId="5" applyNumberFormat="0" applyFont="0" applyAlignment="0" applyProtection="0"/>
    <xf numFmtId="0" fontId="12" fillId="21" borderId="6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7" fillId="0" borderId="8" applyNumberFormat="0" applyFill="0" applyAlignment="0" applyProtection="0"/>
    <xf numFmtId="0" fontId="17" fillId="0" borderId="9" applyNumberFormat="0" applyFill="0" applyAlignment="0" applyProtection="0"/>
    <xf numFmtId="0" fontId="2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2">
    <xf numFmtId="0" fontId="0" fillId="0" borderId="0" xfId="0"/>
    <xf numFmtId="14" fontId="0" fillId="0" borderId="0" xfId="0" applyNumberFormat="1"/>
    <xf numFmtId="4" fontId="0" fillId="0" borderId="0" xfId="0" applyNumberFormat="1"/>
    <xf numFmtId="0" fontId="18" fillId="0" borderId="0" xfId="0" applyFont="1"/>
    <xf numFmtId="16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14" fontId="19" fillId="0" borderId="0" xfId="0" applyNumberFormat="1" applyFont="1" applyAlignment="1">
      <alignment horizontal="center" vertical="center"/>
    </xf>
    <xf numFmtId="164" fontId="19" fillId="0" borderId="0" xfId="33" applyNumberFormat="1" applyFont="1" applyAlignment="1">
      <alignment horizontal="center" vertical="center"/>
    </xf>
    <xf numFmtId="165" fontId="20" fillId="0" borderId="0" xfId="0" applyNumberFormat="1" applyFont="1" applyAlignment="1">
      <alignment horizontal="center" vertical="center"/>
    </xf>
    <xf numFmtId="165" fontId="19" fillId="0" borderId="0" xfId="0" applyNumberFormat="1" applyFont="1" applyAlignment="1">
      <alignment horizontal="center" vertical="center"/>
    </xf>
    <xf numFmtId="165" fontId="19" fillId="0" borderId="0" xfId="33" applyNumberFormat="1" applyFont="1" applyAlignment="1">
      <alignment horizontal="center" vertical="center"/>
    </xf>
    <xf numFmtId="0" fontId="19" fillId="0" borderId="0" xfId="33" applyNumberFormat="1" applyFont="1" applyAlignment="1">
      <alignment horizontal="center" vertical="center"/>
    </xf>
    <xf numFmtId="165" fontId="19" fillId="0" borderId="0" xfId="0" applyNumberFormat="1" applyFont="1" applyAlignment="1">
      <alignment horizontal="center"/>
    </xf>
    <xf numFmtId="165" fontId="19" fillId="0" borderId="0" xfId="33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21" fillId="0" borderId="10" xfId="0" applyFont="1" applyBorder="1" applyAlignment="1">
      <alignment horizontal="center" vertical="center" wrapText="1"/>
    </xf>
    <xf numFmtId="14" fontId="21" fillId="0" borderId="10" xfId="0" applyNumberFormat="1" applyFont="1" applyBorder="1" applyAlignment="1">
      <alignment horizontal="center" vertical="center" wrapText="1"/>
    </xf>
    <xf numFmtId="164" fontId="21" fillId="0" borderId="10" xfId="33" applyNumberFormat="1" applyFont="1" applyBorder="1" applyAlignment="1">
      <alignment horizontal="center" vertical="center" wrapText="1"/>
    </xf>
    <xf numFmtId="0" fontId="22" fillId="33" borderId="10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165" fontId="21" fillId="34" borderId="10" xfId="33" applyNumberFormat="1" applyFont="1" applyFill="1" applyBorder="1" applyAlignment="1">
      <alignment horizontal="center" vertical="center" wrapText="1"/>
    </xf>
    <xf numFmtId="0" fontId="21" fillId="34" borderId="10" xfId="33" applyNumberFormat="1" applyFont="1" applyFill="1" applyBorder="1" applyAlignment="1">
      <alignment horizontal="center" vertical="center" wrapText="1"/>
    </xf>
    <xf numFmtId="0" fontId="21" fillId="35" borderId="10" xfId="0" applyFont="1" applyFill="1" applyBorder="1" applyAlignment="1">
      <alignment horizontal="center" vertical="center" wrapText="1"/>
    </xf>
    <xf numFmtId="14" fontId="21" fillId="35" borderId="10" xfId="0" applyNumberFormat="1" applyFont="1" applyFill="1" applyBorder="1" applyAlignment="1">
      <alignment horizontal="center" vertical="center" wrapText="1"/>
    </xf>
    <xf numFmtId="0" fontId="21" fillId="36" borderId="10" xfId="0" applyFont="1" applyFill="1" applyBorder="1" applyAlignment="1">
      <alignment horizontal="center" vertical="center" wrapText="1"/>
    </xf>
    <xf numFmtId="166" fontId="21" fillId="33" borderId="10" xfId="33" applyNumberFormat="1" applyFont="1" applyFill="1" applyBorder="1" applyAlignment="1">
      <alignment horizontal="center" vertical="center" wrapText="1"/>
    </xf>
    <xf numFmtId="166" fontId="21" fillId="33" borderId="10" xfId="33" applyNumberFormat="1" applyFont="1" applyFill="1" applyBorder="1" applyAlignment="1">
      <alignment horizontal="center" wrapText="1"/>
    </xf>
    <xf numFmtId="0" fontId="21" fillId="37" borderId="1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0" fillId="0" borderId="10" xfId="0" applyFont="1" applyBorder="1" applyAlignment="1">
      <alignment horizontal="center"/>
    </xf>
    <xf numFmtId="0" fontId="19" fillId="0" borderId="10" xfId="0" applyFont="1" applyBorder="1" applyAlignment="1">
      <alignment horizontal="center" vertical="center"/>
    </xf>
    <xf numFmtId="1" fontId="19" fillId="0" borderId="10" xfId="0" applyNumberFormat="1" applyFont="1" applyBorder="1" applyAlignment="1">
      <alignment horizontal="center" vertical="center"/>
    </xf>
    <xf numFmtId="14" fontId="19" fillId="0" borderId="10" xfId="0" applyNumberFormat="1" applyFont="1" applyBorder="1" applyAlignment="1">
      <alignment horizontal="center" vertical="center"/>
    </xf>
    <xf numFmtId="164" fontId="19" fillId="0" borderId="10" xfId="33" applyNumberFormat="1" applyFont="1" applyBorder="1" applyAlignment="1">
      <alignment horizontal="center" vertical="center"/>
    </xf>
    <xf numFmtId="0" fontId="19" fillId="0" borderId="10" xfId="0" applyFont="1" applyBorder="1" applyAlignment="1">
      <alignment horizontal="center"/>
    </xf>
    <xf numFmtId="164" fontId="19" fillId="0" borderId="10" xfId="33" applyNumberFormat="1" applyFont="1" applyBorder="1" applyAlignment="1">
      <alignment horizontal="center"/>
    </xf>
    <xf numFmtId="14" fontId="19" fillId="0" borderId="10" xfId="0" applyNumberFormat="1" applyFont="1" applyBorder="1" applyAlignment="1">
      <alignment horizontal="center"/>
    </xf>
    <xf numFmtId="0" fontId="19" fillId="0" borderId="10" xfId="0" applyFont="1" applyBorder="1" applyAlignment="1">
      <alignment vertical="center"/>
    </xf>
    <xf numFmtId="0" fontId="24" fillId="0" borderId="0" xfId="43" applyFont="1"/>
    <xf numFmtId="0" fontId="24" fillId="0" borderId="11" xfId="43" applyFont="1" applyBorder="1" applyAlignment="1">
      <alignment horizontal="centerContinuous"/>
    </xf>
    <xf numFmtId="0" fontId="24" fillId="0" borderId="12" xfId="43" applyFont="1" applyBorder="1" applyAlignment="1">
      <alignment horizontal="centerContinuous"/>
    </xf>
    <xf numFmtId="0" fontId="24" fillId="0" borderId="15" xfId="43" applyFont="1" applyBorder="1" applyAlignment="1">
      <alignment horizontal="centerContinuous"/>
    </xf>
    <xf numFmtId="0" fontId="24" fillId="0" borderId="16" xfId="43" applyFont="1" applyBorder="1" applyAlignment="1">
      <alignment horizontal="centerContinuous"/>
    </xf>
    <xf numFmtId="0" fontId="25" fillId="0" borderId="11" xfId="43" applyFont="1" applyBorder="1" applyAlignment="1">
      <alignment horizontal="centerContinuous" vertical="center"/>
    </xf>
    <xf numFmtId="0" fontId="25" fillId="0" borderId="13" xfId="43" applyFont="1" applyBorder="1" applyAlignment="1">
      <alignment horizontal="centerContinuous" vertical="center"/>
    </xf>
    <xf numFmtId="0" fontId="25" fillId="0" borderId="12" xfId="43" applyFont="1" applyBorder="1" applyAlignment="1">
      <alignment horizontal="centerContinuous" vertical="center"/>
    </xf>
    <xf numFmtId="0" fontId="25" fillId="0" borderId="14" xfId="43" applyFont="1" applyBorder="1" applyAlignment="1">
      <alignment horizontal="centerContinuous" vertical="center"/>
    </xf>
    <xf numFmtId="0" fontId="25" fillId="0" borderId="15" xfId="43" applyFont="1" applyBorder="1" applyAlignment="1">
      <alignment horizontal="centerContinuous" vertical="center"/>
    </xf>
    <xf numFmtId="0" fontId="25" fillId="0" borderId="0" xfId="43" applyFont="1" applyAlignment="1">
      <alignment horizontal="centerContinuous" vertical="center"/>
    </xf>
    <xf numFmtId="0" fontId="25" fillId="0" borderId="21" xfId="43" applyFont="1" applyBorder="1" applyAlignment="1">
      <alignment horizontal="centerContinuous" vertical="center"/>
    </xf>
    <xf numFmtId="0" fontId="24" fillId="0" borderId="17" xfId="43" applyFont="1" applyBorder="1" applyAlignment="1">
      <alignment horizontal="centerContinuous"/>
    </xf>
    <xf numFmtId="0" fontId="24" fillId="0" borderId="19" xfId="43" applyFont="1" applyBorder="1" applyAlignment="1">
      <alignment horizontal="centerContinuous"/>
    </xf>
    <xf numFmtId="0" fontId="25" fillId="0" borderId="17" xfId="43" applyFont="1" applyBorder="1" applyAlignment="1">
      <alignment horizontal="centerContinuous" vertical="center"/>
    </xf>
    <xf numFmtId="0" fontId="25" fillId="0" borderId="18" xfId="43" applyFont="1" applyBorder="1" applyAlignment="1">
      <alignment horizontal="centerContinuous" vertical="center"/>
    </xf>
    <xf numFmtId="0" fontId="25" fillId="0" borderId="19" xfId="43" applyFont="1" applyBorder="1" applyAlignment="1">
      <alignment horizontal="centerContinuous" vertical="center"/>
    </xf>
    <xf numFmtId="0" fontId="25" fillId="0" borderId="20" xfId="43" applyFont="1" applyBorder="1" applyAlignment="1">
      <alignment horizontal="centerContinuous" vertical="center"/>
    </xf>
    <xf numFmtId="0" fontId="24" fillId="0" borderId="15" xfId="43" applyFont="1" applyBorder="1"/>
    <xf numFmtId="0" fontId="24" fillId="0" borderId="16" xfId="43" applyFont="1" applyBorder="1"/>
    <xf numFmtId="0" fontId="25" fillId="0" borderId="0" xfId="43" applyFont="1"/>
    <xf numFmtId="14" fontId="24" fillId="0" borderId="0" xfId="43" applyNumberFormat="1" applyFont="1"/>
    <xf numFmtId="167" fontId="24" fillId="0" borderId="0" xfId="43" applyNumberFormat="1" applyFont="1"/>
    <xf numFmtId="14" fontId="24" fillId="0" borderId="0" xfId="43" applyNumberFormat="1" applyFont="1" applyAlignment="1">
      <alignment horizontal="left"/>
    </xf>
    <xf numFmtId="1" fontId="25" fillId="0" borderId="0" xfId="44" applyNumberFormat="1" applyFont="1" applyAlignment="1">
      <alignment horizontal="center" vertical="center"/>
    </xf>
    <xf numFmtId="165" fontId="25" fillId="0" borderId="0" xfId="43" applyNumberFormat="1" applyFont="1" applyAlignment="1">
      <alignment horizontal="center" vertical="center"/>
    </xf>
    <xf numFmtId="1" fontId="25" fillId="0" borderId="0" xfId="43" applyNumberFormat="1" applyFont="1" applyAlignment="1">
      <alignment horizontal="center"/>
    </xf>
    <xf numFmtId="168" fontId="25" fillId="0" borderId="0" xfId="43" applyNumberFormat="1" applyFont="1" applyAlignment="1">
      <alignment horizontal="right"/>
    </xf>
    <xf numFmtId="1" fontId="24" fillId="0" borderId="0" xfId="43" applyNumberFormat="1" applyFont="1" applyAlignment="1">
      <alignment horizontal="center"/>
    </xf>
    <xf numFmtId="168" fontId="24" fillId="0" borderId="0" xfId="43" applyNumberFormat="1" applyFont="1" applyAlignment="1">
      <alignment horizontal="right"/>
    </xf>
    <xf numFmtId="1" fontId="24" fillId="0" borderId="18" xfId="43" applyNumberFormat="1" applyFont="1" applyBorder="1" applyAlignment="1">
      <alignment horizontal="center"/>
    </xf>
    <xf numFmtId="168" fontId="24" fillId="0" borderId="18" xfId="43" applyNumberFormat="1" applyFont="1" applyBorder="1" applyAlignment="1">
      <alignment horizontal="right"/>
    </xf>
    <xf numFmtId="0" fontId="24" fillId="0" borderId="0" xfId="43" applyFont="1" applyAlignment="1">
      <alignment horizontal="center"/>
    </xf>
    <xf numFmtId="1" fontId="25" fillId="0" borderId="22" xfId="43" applyNumberFormat="1" applyFont="1" applyBorder="1" applyAlignment="1">
      <alignment horizontal="center"/>
    </xf>
    <xf numFmtId="168" fontId="25" fillId="0" borderId="22" xfId="43" applyNumberFormat="1" applyFont="1" applyBorder="1" applyAlignment="1">
      <alignment horizontal="right"/>
    </xf>
    <xf numFmtId="168" fontId="24" fillId="0" borderId="0" xfId="43" applyNumberFormat="1" applyFont="1"/>
    <xf numFmtId="168" fontId="25" fillId="0" borderId="18" xfId="43" applyNumberFormat="1" applyFont="1" applyBorder="1"/>
    <xf numFmtId="168" fontId="24" fillId="0" borderId="18" xfId="43" applyNumberFormat="1" applyFont="1" applyBorder="1"/>
    <xf numFmtId="168" fontId="25" fillId="0" borderId="0" xfId="43" applyNumberFormat="1" applyFont="1"/>
    <xf numFmtId="0" fontId="24" fillId="0" borderId="17" xfId="43" applyFont="1" applyBorder="1"/>
    <xf numFmtId="0" fontId="24" fillId="0" borderId="18" xfId="43" applyFont="1" applyBorder="1"/>
    <xf numFmtId="0" fontId="24" fillId="0" borderId="19" xfId="43" applyFont="1" applyBorder="1"/>
    <xf numFmtId="0" fontId="24" fillId="38" borderId="0" xfId="43" applyFont="1" applyFill="1"/>
    <xf numFmtId="0" fontId="25" fillId="0" borderId="0" xfId="43" applyFont="1" applyAlignment="1">
      <alignment horizontal="center"/>
    </xf>
    <xf numFmtId="1" fontId="25" fillId="0" borderId="0" xfId="44" applyNumberFormat="1" applyFont="1" applyAlignment="1">
      <alignment horizontal="right"/>
    </xf>
    <xf numFmtId="169" fontId="25" fillId="0" borderId="0" xfId="45" applyNumberFormat="1" applyFont="1" applyAlignment="1">
      <alignment horizontal="right"/>
    </xf>
    <xf numFmtId="1" fontId="24" fillId="0" borderId="0" xfId="44" applyNumberFormat="1" applyFont="1" applyAlignment="1">
      <alignment horizontal="right"/>
    </xf>
    <xf numFmtId="169" fontId="24" fillId="0" borderId="0" xfId="45" applyNumberFormat="1" applyFont="1" applyAlignment="1">
      <alignment horizontal="right"/>
    </xf>
    <xf numFmtId="170" fontId="24" fillId="0" borderId="22" xfId="45" applyNumberFormat="1" applyFont="1" applyBorder="1" applyAlignment="1">
      <alignment horizontal="center"/>
    </xf>
    <xf numFmtId="169" fontId="24" fillId="0" borderId="22" xfId="45" applyNumberFormat="1" applyFont="1" applyBorder="1" applyAlignment="1">
      <alignment horizontal="right"/>
    </xf>
    <xf numFmtId="0" fontId="25" fillId="0" borderId="11" xfId="43" applyFont="1" applyBorder="1" applyAlignment="1">
      <alignment horizontal="center" vertical="center"/>
    </xf>
    <xf numFmtId="0" fontId="25" fillId="0" borderId="13" xfId="43" applyFont="1" applyBorder="1" applyAlignment="1">
      <alignment horizontal="center" vertical="center"/>
    </xf>
    <xf numFmtId="0" fontId="25" fillId="0" borderId="12" xfId="43" applyFont="1" applyBorder="1" applyAlignment="1">
      <alignment horizontal="center" vertical="center"/>
    </xf>
    <xf numFmtId="0" fontId="25" fillId="0" borderId="17" xfId="43" applyFont="1" applyBorder="1" applyAlignment="1">
      <alignment horizontal="center" vertical="center"/>
    </xf>
    <xf numFmtId="0" fontId="25" fillId="0" borderId="18" xfId="43" applyFont="1" applyBorder="1" applyAlignment="1">
      <alignment horizontal="center" vertical="center"/>
    </xf>
    <xf numFmtId="0" fontId="25" fillId="0" borderId="19" xfId="43" applyFont="1" applyBorder="1" applyAlignment="1">
      <alignment horizontal="center" vertical="center"/>
    </xf>
    <xf numFmtId="0" fontId="25" fillId="0" borderId="14" xfId="43" applyFont="1" applyBorder="1" applyAlignment="1">
      <alignment horizontal="center" vertical="center"/>
    </xf>
    <xf numFmtId="0" fontId="25" fillId="0" borderId="20" xfId="43" applyFont="1" applyBorder="1" applyAlignment="1">
      <alignment horizontal="center" vertical="center"/>
    </xf>
    <xf numFmtId="0" fontId="26" fillId="0" borderId="0" xfId="43" applyFont="1" applyAlignment="1">
      <alignment horizontal="center" vertical="center" wrapText="1"/>
    </xf>
    <xf numFmtId="0" fontId="25" fillId="0" borderId="15" xfId="43" applyFont="1" applyBorder="1" applyAlignment="1">
      <alignment horizontal="center" vertical="center" wrapText="1"/>
    </xf>
    <xf numFmtId="0" fontId="25" fillId="0" borderId="0" xfId="43" applyFont="1" applyAlignment="1">
      <alignment horizontal="center" vertical="center" wrapText="1"/>
    </xf>
    <xf numFmtId="0" fontId="25" fillId="0" borderId="16" xfId="43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164" fontId="19" fillId="0" borderId="10" xfId="33" applyNumberFormat="1" applyFont="1" applyBorder="1" applyAlignment="1">
      <alignment vertical="center"/>
    </xf>
  </cellXfs>
  <cellStyles count="46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 2 2" xfId="45" xr:uid="{CFA38FEC-570E-4464-B9E3-578ED78CCDFA}"/>
    <cellStyle name="Millares 3" xfId="44" xr:uid="{F7E706CA-A3EE-44E1-8CDD-A4A5CC62820F}"/>
    <cellStyle name="Moneda" xfId="33" builtinId="4"/>
    <cellStyle name="Neutral" xfId="34" builtinId="28" customBuiltin="1"/>
    <cellStyle name="Normal" xfId="0" builtinId="0"/>
    <cellStyle name="Normal 2 2" xfId="43" xr:uid="{9F14B144-9E33-4E02-A9CB-E67DD6E59DFE}"/>
    <cellStyle name="Notas" xfId="35" builtinId="10" customBuiltin="1"/>
    <cellStyle name="Salida" xfId="36" builtinId="21" customBuiltin="1"/>
    <cellStyle name="Texto de advertencia" xfId="37" builtinId="11" customBuiltin="1"/>
    <cellStyle name="Texto explicativo" xfId="38" builtinId="53" customBuiltin="1"/>
    <cellStyle name="Título" xfId="39" builtinId="15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191A62E-C9A2-470F-B233-90365F32FE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FCB61AC6-DEFE-42F2-8D47-2709DE42D5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FC7AE19D-7414-4E33-859E-8AE05D5AA0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630BECC-7EA0-47AF-9D4D-395E1E1FA6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1B3A4-B52F-4B49-859F-D95B5D10254D}">
  <dimension ref="A1:I29"/>
  <sheetViews>
    <sheetView topLeftCell="A14" workbookViewId="0">
      <selection activeCell="I29" sqref="I29"/>
    </sheetView>
  </sheetViews>
  <sheetFormatPr baseColWidth="10" defaultRowHeight="14.5" x14ac:dyDescent="0.35"/>
  <cols>
    <col min="1" max="1" width="12.1796875" customWidth="1"/>
    <col min="3" max="3" width="13.54296875" customWidth="1"/>
    <col min="7" max="7" width="12.7265625" bestFit="1" customWidth="1"/>
    <col min="9" max="9" width="12.7265625" bestFit="1" customWidth="1"/>
  </cols>
  <sheetData>
    <row r="1" spans="1:9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ht="16" x14ac:dyDescent="0.4">
      <c r="A2" s="3">
        <v>900042103</v>
      </c>
      <c r="B2" s="3" t="s">
        <v>37</v>
      </c>
      <c r="C2" t="s">
        <v>9</v>
      </c>
      <c r="D2" t="s">
        <v>10</v>
      </c>
      <c r="E2" s="1">
        <v>41517</v>
      </c>
      <c r="F2" s="1">
        <v>41530</v>
      </c>
      <c r="G2" s="2">
        <v>373604</v>
      </c>
      <c r="H2" s="2">
        <v>365302</v>
      </c>
      <c r="I2" s="2">
        <v>8302</v>
      </c>
    </row>
    <row r="3" spans="1:9" ht="16" x14ac:dyDescent="0.4">
      <c r="A3" s="3">
        <v>900042103</v>
      </c>
      <c r="B3" s="3" t="s">
        <v>37</v>
      </c>
      <c r="C3" t="s">
        <v>11</v>
      </c>
      <c r="E3" s="1">
        <v>44254</v>
      </c>
      <c r="G3" s="2">
        <v>199143</v>
      </c>
      <c r="H3">
        <v>0</v>
      </c>
      <c r="I3" s="2">
        <v>199143</v>
      </c>
    </row>
    <row r="4" spans="1:9" ht="16" x14ac:dyDescent="0.4">
      <c r="A4" s="3">
        <v>900042103</v>
      </c>
      <c r="B4" s="3" t="s">
        <v>37</v>
      </c>
      <c r="C4" t="s">
        <v>12</v>
      </c>
      <c r="E4" s="1">
        <v>44347</v>
      </c>
      <c r="G4" s="2">
        <v>3818465</v>
      </c>
      <c r="H4">
        <v>0</v>
      </c>
      <c r="I4" s="2">
        <v>3818465</v>
      </c>
    </row>
    <row r="5" spans="1:9" ht="16" x14ac:dyDescent="0.4">
      <c r="A5" s="3">
        <v>900042103</v>
      </c>
      <c r="B5" s="3" t="s">
        <v>37</v>
      </c>
      <c r="C5" t="s">
        <v>13</v>
      </c>
      <c r="E5" s="1">
        <v>44347</v>
      </c>
      <c r="G5" s="2">
        <v>80832</v>
      </c>
      <c r="H5">
        <v>0</v>
      </c>
      <c r="I5" s="2">
        <v>80832</v>
      </c>
    </row>
    <row r="6" spans="1:9" ht="16" x14ac:dyDescent="0.4">
      <c r="A6" s="3">
        <v>900042103</v>
      </c>
      <c r="B6" s="3" t="s">
        <v>37</v>
      </c>
      <c r="C6" t="s">
        <v>14</v>
      </c>
      <c r="E6" s="1">
        <v>44468</v>
      </c>
      <c r="G6" s="2">
        <v>59700</v>
      </c>
      <c r="H6">
        <v>0</v>
      </c>
      <c r="I6" s="2">
        <v>59700</v>
      </c>
    </row>
    <row r="7" spans="1:9" ht="16" x14ac:dyDescent="0.4">
      <c r="A7" s="3">
        <v>900042103</v>
      </c>
      <c r="B7" s="3" t="s">
        <v>37</v>
      </c>
      <c r="C7" t="s">
        <v>15</v>
      </c>
      <c r="E7" s="1">
        <v>44590</v>
      </c>
      <c r="G7" s="2">
        <v>148419</v>
      </c>
      <c r="H7">
        <v>0</v>
      </c>
      <c r="I7" s="2">
        <v>148419</v>
      </c>
    </row>
    <row r="8" spans="1:9" ht="16" x14ac:dyDescent="0.4">
      <c r="A8" s="3">
        <v>900042103</v>
      </c>
      <c r="B8" s="3" t="s">
        <v>37</v>
      </c>
      <c r="C8" t="s">
        <v>16</v>
      </c>
      <c r="E8" s="1">
        <v>44603</v>
      </c>
      <c r="G8" s="2">
        <v>609345</v>
      </c>
      <c r="H8">
        <v>0</v>
      </c>
      <c r="I8" s="2">
        <v>609345</v>
      </c>
    </row>
    <row r="9" spans="1:9" ht="16" x14ac:dyDescent="0.4">
      <c r="A9" s="3">
        <v>900042103</v>
      </c>
      <c r="B9" s="3" t="s">
        <v>37</v>
      </c>
      <c r="C9" t="s">
        <v>17</v>
      </c>
      <c r="E9" s="1">
        <v>44604</v>
      </c>
      <c r="G9" s="2">
        <v>40722321</v>
      </c>
      <c r="H9">
        <v>0</v>
      </c>
      <c r="I9" s="2">
        <v>40722321</v>
      </c>
    </row>
    <row r="10" spans="1:9" ht="16" x14ac:dyDescent="0.4">
      <c r="A10" s="3">
        <v>900042103</v>
      </c>
      <c r="B10" s="3" t="s">
        <v>37</v>
      </c>
      <c r="C10" t="s">
        <v>18</v>
      </c>
      <c r="E10" s="1">
        <v>44604</v>
      </c>
      <c r="G10" s="2">
        <v>224205</v>
      </c>
      <c r="H10">
        <v>0</v>
      </c>
      <c r="I10" s="2">
        <v>224205</v>
      </c>
    </row>
    <row r="11" spans="1:9" ht="16" x14ac:dyDescent="0.4">
      <c r="A11" s="3">
        <v>900042103</v>
      </c>
      <c r="B11" s="3" t="s">
        <v>37</v>
      </c>
      <c r="C11" t="s">
        <v>19</v>
      </c>
      <c r="E11" s="1">
        <v>44610</v>
      </c>
      <c r="G11" s="2">
        <v>183948</v>
      </c>
      <c r="H11">
        <v>0</v>
      </c>
      <c r="I11" s="2">
        <v>183948</v>
      </c>
    </row>
    <row r="12" spans="1:9" ht="16" x14ac:dyDescent="0.4">
      <c r="A12" s="3">
        <v>900042103</v>
      </c>
      <c r="B12" s="3" t="s">
        <v>37</v>
      </c>
      <c r="C12" t="s">
        <v>20</v>
      </c>
      <c r="E12" s="1">
        <v>44626</v>
      </c>
      <c r="G12" s="2">
        <v>242471</v>
      </c>
      <c r="H12">
        <v>0</v>
      </c>
      <c r="I12" s="2">
        <v>242471</v>
      </c>
    </row>
    <row r="13" spans="1:9" ht="16" x14ac:dyDescent="0.4">
      <c r="A13" s="3">
        <v>900042103</v>
      </c>
      <c r="B13" s="3" t="s">
        <v>37</v>
      </c>
      <c r="C13" t="s">
        <v>21</v>
      </c>
      <c r="E13" s="1">
        <v>44738</v>
      </c>
      <c r="G13" s="2">
        <v>275656</v>
      </c>
      <c r="H13">
        <v>0</v>
      </c>
      <c r="I13" s="2">
        <v>275656</v>
      </c>
    </row>
    <row r="14" spans="1:9" ht="16" x14ac:dyDescent="0.4">
      <c r="A14" s="3">
        <v>900042103</v>
      </c>
      <c r="B14" s="3" t="s">
        <v>37</v>
      </c>
      <c r="C14" t="s">
        <v>22</v>
      </c>
      <c r="E14" s="1">
        <v>45122</v>
      </c>
      <c r="G14" s="2">
        <v>273452</v>
      </c>
      <c r="H14">
        <v>0</v>
      </c>
      <c r="I14" s="2">
        <v>273452</v>
      </c>
    </row>
    <row r="15" spans="1:9" ht="16" x14ac:dyDescent="0.4">
      <c r="A15" s="3">
        <v>900042103</v>
      </c>
      <c r="B15" s="3" t="s">
        <v>37</v>
      </c>
      <c r="C15" t="s">
        <v>23</v>
      </c>
      <c r="E15" s="1">
        <v>45134</v>
      </c>
      <c r="G15" s="2">
        <v>109295</v>
      </c>
      <c r="H15">
        <v>0</v>
      </c>
      <c r="I15" s="2">
        <v>109295</v>
      </c>
    </row>
    <row r="16" spans="1:9" ht="16" x14ac:dyDescent="0.4">
      <c r="A16" s="3">
        <v>900042103</v>
      </c>
      <c r="B16" s="3" t="s">
        <v>37</v>
      </c>
      <c r="C16" t="s">
        <v>24</v>
      </c>
      <c r="E16" s="1">
        <v>45134</v>
      </c>
      <c r="G16" s="2">
        <v>174057</v>
      </c>
      <c r="H16">
        <v>0</v>
      </c>
      <c r="I16" s="2">
        <v>174057</v>
      </c>
    </row>
    <row r="17" spans="1:9" ht="16" x14ac:dyDescent="0.4">
      <c r="A17" s="3">
        <v>900042103</v>
      </c>
      <c r="B17" s="3" t="s">
        <v>37</v>
      </c>
      <c r="C17" t="s">
        <v>25</v>
      </c>
      <c r="E17" s="1">
        <v>45217</v>
      </c>
      <c r="G17" s="2">
        <v>112210</v>
      </c>
      <c r="H17">
        <v>0</v>
      </c>
      <c r="I17" s="2">
        <v>112210</v>
      </c>
    </row>
    <row r="18" spans="1:9" ht="16" x14ac:dyDescent="0.4">
      <c r="A18" s="3">
        <v>900042103</v>
      </c>
      <c r="B18" s="3" t="s">
        <v>37</v>
      </c>
      <c r="C18" t="s">
        <v>26</v>
      </c>
      <c r="E18" s="1">
        <v>45259</v>
      </c>
      <c r="G18" s="2">
        <v>292027</v>
      </c>
      <c r="H18">
        <v>0</v>
      </c>
      <c r="I18" s="2">
        <v>292027</v>
      </c>
    </row>
    <row r="19" spans="1:9" ht="16" x14ac:dyDescent="0.4">
      <c r="A19" s="3">
        <v>900042103</v>
      </c>
      <c r="B19" s="3" t="s">
        <v>37</v>
      </c>
      <c r="C19" t="s">
        <v>27</v>
      </c>
      <c r="E19" s="1">
        <v>45459</v>
      </c>
      <c r="G19" s="2">
        <v>193882</v>
      </c>
      <c r="H19">
        <v>0</v>
      </c>
      <c r="I19" s="2">
        <v>193882</v>
      </c>
    </row>
    <row r="20" spans="1:9" ht="16" x14ac:dyDescent="0.4">
      <c r="A20" s="3">
        <v>900042103</v>
      </c>
      <c r="B20" s="3" t="s">
        <v>37</v>
      </c>
      <c r="C20" t="s">
        <v>28</v>
      </c>
      <c r="E20" s="1">
        <v>45472</v>
      </c>
      <c r="G20" s="2">
        <v>85367</v>
      </c>
      <c r="H20">
        <v>0</v>
      </c>
      <c r="I20" s="2">
        <v>85367</v>
      </c>
    </row>
    <row r="21" spans="1:9" ht="16" x14ac:dyDescent="0.4">
      <c r="A21" s="3">
        <v>900042103</v>
      </c>
      <c r="B21" s="3" t="s">
        <v>37</v>
      </c>
      <c r="C21" t="s">
        <v>29</v>
      </c>
      <c r="E21" s="1">
        <v>45473</v>
      </c>
      <c r="G21" s="2">
        <v>17227807</v>
      </c>
      <c r="H21">
        <v>0</v>
      </c>
      <c r="I21" s="2">
        <v>17227807</v>
      </c>
    </row>
    <row r="22" spans="1:9" ht="16" x14ac:dyDescent="0.4">
      <c r="A22" s="3">
        <v>900042103</v>
      </c>
      <c r="B22" s="3" t="s">
        <v>37</v>
      </c>
      <c r="C22" t="s">
        <v>30</v>
      </c>
      <c r="E22" s="1">
        <v>45565</v>
      </c>
      <c r="G22" s="2">
        <v>815637</v>
      </c>
      <c r="H22">
        <v>0</v>
      </c>
      <c r="I22" s="2">
        <v>815637</v>
      </c>
    </row>
    <row r="23" spans="1:9" ht="16" x14ac:dyDescent="0.4">
      <c r="A23" s="3">
        <v>900042103</v>
      </c>
      <c r="B23" s="3" t="s">
        <v>37</v>
      </c>
      <c r="C23" t="s">
        <v>31</v>
      </c>
      <c r="E23" s="1">
        <v>45684</v>
      </c>
      <c r="G23" s="2">
        <v>306607</v>
      </c>
      <c r="H23">
        <v>0</v>
      </c>
      <c r="I23" s="2">
        <v>306607</v>
      </c>
    </row>
    <row r="24" spans="1:9" ht="16" x14ac:dyDescent="0.4">
      <c r="A24" s="3">
        <v>900042103</v>
      </c>
      <c r="B24" s="3" t="s">
        <v>37</v>
      </c>
      <c r="C24" t="s">
        <v>32</v>
      </c>
      <c r="E24" s="1">
        <v>45687</v>
      </c>
      <c r="G24" s="2">
        <v>299270</v>
      </c>
      <c r="H24">
        <v>0</v>
      </c>
      <c r="I24" s="2">
        <v>299270</v>
      </c>
    </row>
    <row r="25" spans="1:9" ht="16" x14ac:dyDescent="0.4">
      <c r="A25" s="3">
        <v>900042103</v>
      </c>
      <c r="B25" s="3" t="s">
        <v>37</v>
      </c>
      <c r="C25" t="s">
        <v>33</v>
      </c>
      <c r="E25" s="1">
        <v>45696</v>
      </c>
      <c r="G25" s="2">
        <v>197900</v>
      </c>
      <c r="H25">
        <v>0</v>
      </c>
      <c r="I25" s="2">
        <v>197900</v>
      </c>
    </row>
    <row r="26" spans="1:9" ht="16" x14ac:dyDescent="0.4">
      <c r="A26" s="3">
        <v>900042103</v>
      </c>
      <c r="B26" s="3" t="s">
        <v>37</v>
      </c>
      <c r="C26" t="s">
        <v>34</v>
      </c>
      <c r="E26" s="1">
        <v>45767</v>
      </c>
      <c r="G26" s="2">
        <v>4775425</v>
      </c>
      <c r="H26">
        <v>0</v>
      </c>
      <c r="I26" s="2">
        <v>4775425</v>
      </c>
    </row>
    <row r="27" spans="1:9" ht="16" x14ac:dyDescent="0.4">
      <c r="A27" s="3">
        <v>900042103</v>
      </c>
      <c r="B27" s="3" t="s">
        <v>37</v>
      </c>
      <c r="C27" t="s">
        <v>35</v>
      </c>
      <c r="E27" s="1">
        <v>44955</v>
      </c>
      <c r="G27" s="2">
        <v>88512</v>
      </c>
      <c r="H27">
        <v>0</v>
      </c>
      <c r="I27" s="2">
        <v>88512</v>
      </c>
    </row>
    <row r="28" spans="1:9" ht="16" x14ac:dyDescent="0.4">
      <c r="A28" s="3">
        <v>900042103</v>
      </c>
      <c r="B28" s="3" t="s">
        <v>37</v>
      </c>
      <c r="C28" t="s">
        <v>36</v>
      </c>
      <c r="E28" s="1">
        <v>44957</v>
      </c>
      <c r="G28" s="2">
        <v>296800</v>
      </c>
      <c r="H28">
        <v>0</v>
      </c>
      <c r="I28" s="2">
        <v>296800</v>
      </c>
    </row>
    <row r="29" spans="1:9" x14ac:dyDescent="0.35">
      <c r="G29" s="2">
        <f>SUM(G2:G28)</f>
        <v>72186357</v>
      </c>
      <c r="H29" s="2">
        <f>SUM(H2:H28)</f>
        <v>365302</v>
      </c>
      <c r="I29" s="2">
        <f>SUM(I2:I28)</f>
        <v>71821055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A3A69-27B1-44F1-A9ED-8E221BE6AD63}">
  <dimension ref="A1:AU29"/>
  <sheetViews>
    <sheetView topLeftCell="AB1" workbookViewId="0">
      <selection activeCell="AI4" sqref="AI4:AI29"/>
    </sheetView>
  </sheetViews>
  <sheetFormatPr baseColWidth="10" defaultRowHeight="14.5" x14ac:dyDescent="0.35"/>
  <cols>
    <col min="1" max="1" width="8.453125" customWidth="1"/>
    <col min="3" max="3" width="6.36328125" bestFit="1" customWidth="1"/>
    <col min="7" max="8" width="8.453125" bestFit="1" customWidth="1"/>
    <col min="9" max="9" width="12.08984375" customWidth="1"/>
    <col min="25" max="25" width="13.54296875" customWidth="1"/>
    <col min="27" max="27" width="12.6328125" customWidth="1"/>
    <col min="29" max="29" width="12.36328125" customWidth="1"/>
    <col min="37" max="37" width="13.6328125" customWidth="1"/>
    <col min="39" max="39" width="13.81640625" customWidth="1"/>
    <col min="41" max="41" width="12.08984375" customWidth="1"/>
    <col min="44" max="45" width="13.6328125" customWidth="1"/>
    <col min="47" max="47" width="12.81640625" customWidth="1"/>
  </cols>
  <sheetData>
    <row r="1" spans="1:47" s="14" customFormat="1" ht="19" customHeight="1" x14ac:dyDescent="0.2">
      <c r="A1" s="4">
        <v>45777</v>
      </c>
      <c r="B1" s="5"/>
      <c r="C1" s="5"/>
      <c r="D1" s="5"/>
      <c r="E1" s="5"/>
      <c r="F1" s="5"/>
      <c r="G1" s="6"/>
      <c r="H1" s="6"/>
      <c r="I1" s="7">
        <f>+SUBTOTAL(9,I3:I65536)</f>
        <v>72186357</v>
      </c>
      <c r="J1" s="7">
        <f>+SUBTOTAL(9,J3:J65536)</f>
        <v>71821055</v>
      </c>
      <c r="K1" s="8">
        <f>+J1-SUM(AG1:AO1)</f>
        <v>0</v>
      </c>
      <c r="L1" s="9"/>
      <c r="M1" s="10">
        <f>+SUBTOTAL(9,M3:M26698)</f>
        <v>0</v>
      </c>
      <c r="N1" s="11"/>
      <c r="O1" s="9"/>
      <c r="P1" s="6"/>
      <c r="Q1" s="6"/>
      <c r="R1" s="6"/>
      <c r="S1" s="6"/>
      <c r="T1" s="9"/>
      <c r="U1" s="9"/>
      <c r="V1" s="9"/>
      <c r="W1" s="9"/>
      <c r="X1" s="9"/>
      <c r="Y1" s="9"/>
      <c r="Z1" s="10">
        <f t="shared" ref="Z1" si="0">+SUBTOTAL(9,Z3:Z26698)</f>
        <v>0</v>
      </c>
      <c r="AA1" s="9"/>
      <c r="AB1" s="9"/>
      <c r="AC1" s="9"/>
      <c r="AD1" s="9"/>
      <c r="AE1" s="9"/>
      <c r="AF1" s="9"/>
      <c r="AG1" s="10">
        <f t="shared" ref="AG1:AP1" si="1">+SUBTOTAL(9,AG3:AG26698)</f>
        <v>0</v>
      </c>
      <c r="AH1" s="10">
        <f t="shared" si="1"/>
        <v>0</v>
      </c>
      <c r="AI1" s="10">
        <f t="shared" si="1"/>
        <v>71812753</v>
      </c>
      <c r="AJ1" s="10">
        <f t="shared" si="1"/>
        <v>8302</v>
      </c>
      <c r="AK1" s="10">
        <f t="shared" si="1"/>
        <v>0</v>
      </c>
      <c r="AL1" s="10">
        <f t="shared" si="1"/>
        <v>0</v>
      </c>
      <c r="AM1" s="10">
        <f t="shared" si="1"/>
        <v>0</v>
      </c>
      <c r="AN1" s="10">
        <f t="shared" si="1"/>
        <v>0</v>
      </c>
      <c r="AO1" s="10">
        <f t="shared" si="1"/>
        <v>0</v>
      </c>
      <c r="AP1" s="10">
        <f t="shared" si="1"/>
        <v>365302</v>
      </c>
      <c r="AQ1" s="12"/>
      <c r="AR1" s="12"/>
      <c r="AS1" s="12"/>
      <c r="AT1" s="12"/>
      <c r="AU1" s="13"/>
    </row>
    <row r="2" spans="1:47" s="28" customFormat="1" ht="30" x14ac:dyDescent="0.2">
      <c r="A2" s="15" t="s">
        <v>38</v>
      </c>
      <c r="B2" s="15" t="s">
        <v>39</v>
      </c>
      <c r="C2" s="15" t="s">
        <v>40</v>
      </c>
      <c r="D2" s="15" t="s">
        <v>41</v>
      </c>
      <c r="E2" s="15" t="s">
        <v>42</v>
      </c>
      <c r="F2" s="15" t="s">
        <v>43</v>
      </c>
      <c r="G2" s="16" t="s">
        <v>44</v>
      </c>
      <c r="H2" s="16" t="s">
        <v>45</v>
      </c>
      <c r="I2" s="17" t="s">
        <v>46</v>
      </c>
      <c r="J2" s="17" t="s">
        <v>47</v>
      </c>
      <c r="K2" s="18" t="s">
        <v>48</v>
      </c>
      <c r="L2" s="19" t="str">
        <f ca="1">+CONCATENATE("ESTADO EPS ",TEXT(TODAY(),"DD-MM-YYYY"))</f>
        <v>ESTADO EPS 26-05-2025</v>
      </c>
      <c r="M2" s="20" t="s">
        <v>49</v>
      </c>
      <c r="N2" s="21" t="s">
        <v>50</v>
      </c>
      <c r="O2" s="22" t="s">
        <v>51</v>
      </c>
      <c r="P2" s="23" t="s">
        <v>52</v>
      </c>
      <c r="Q2" s="23" t="s">
        <v>53</v>
      </c>
      <c r="R2" s="23" t="s">
        <v>54</v>
      </c>
      <c r="S2" s="23" t="s">
        <v>55</v>
      </c>
      <c r="T2" s="22" t="s">
        <v>56</v>
      </c>
      <c r="U2" s="22" t="s">
        <v>57</v>
      </c>
      <c r="V2" s="22" t="s">
        <v>164</v>
      </c>
      <c r="W2" s="22" t="s">
        <v>165</v>
      </c>
      <c r="X2" s="22" t="s">
        <v>59</v>
      </c>
      <c r="Y2" s="22" t="s">
        <v>166</v>
      </c>
      <c r="Z2" s="24" t="s">
        <v>60</v>
      </c>
      <c r="AA2" s="24" t="s">
        <v>61</v>
      </c>
      <c r="AB2" s="24" t="s">
        <v>62</v>
      </c>
      <c r="AC2" s="24" t="s">
        <v>63</v>
      </c>
      <c r="AD2" s="24" t="s">
        <v>64</v>
      </c>
      <c r="AE2" s="24" t="s">
        <v>65</v>
      </c>
      <c r="AF2" s="24" t="s">
        <v>66</v>
      </c>
      <c r="AG2" s="25" t="s">
        <v>67</v>
      </c>
      <c r="AH2" s="25" t="s">
        <v>68</v>
      </c>
      <c r="AI2" s="25" t="s">
        <v>69</v>
      </c>
      <c r="AJ2" s="25" t="s">
        <v>59</v>
      </c>
      <c r="AK2" s="25" t="s">
        <v>70</v>
      </c>
      <c r="AL2" s="25" t="s">
        <v>58</v>
      </c>
      <c r="AM2" s="25" t="s">
        <v>71</v>
      </c>
      <c r="AN2" s="25" t="s">
        <v>72</v>
      </c>
      <c r="AO2" s="26" t="s">
        <v>73</v>
      </c>
      <c r="AP2" s="27" t="s">
        <v>74</v>
      </c>
      <c r="AQ2" s="27" t="s">
        <v>75</v>
      </c>
      <c r="AR2" s="27" t="s">
        <v>76</v>
      </c>
      <c r="AS2" s="27" t="s">
        <v>77</v>
      </c>
      <c r="AT2" s="27" t="s">
        <v>78</v>
      </c>
      <c r="AU2" s="27" t="s">
        <v>79</v>
      </c>
    </row>
    <row r="3" spans="1:47" s="14" customFormat="1" ht="10" x14ac:dyDescent="0.2">
      <c r="A3" s="29">
        <v>900042103</v>
      </c>
      <c r="B3" s="29" t="s">
        <v>80</v>
      </c>
      <c r="C3" s="30"/>
      <c r="D3" s="31" t="s">
        <v>9</v>
      </c>
      <c r="E3" s="29" t="s">
        <v>158</v>
      </c>
      <c r="F3" s="29" t="s">
        <v>81</v>
      </c>
      <c r="G3" s="32">
        <v>41517</v>
      </c>
      <c r="H3" s="32">
        <v>41530</v>
      </c>
      <c r="I3" s="33">
        <v>373604</v>
      </c>
      <c r="J3" s="33">
        <v>8302</v>
      </c>
      <c r="K3" s="34" t="e">
        <v>#N/A</v>
      </c>
      <c r="L3" s="35" t="s">
        <v>167</v>
      </c>
      <c r="M3" s="35">
        <v>0</v>
      </c>
      <c r="N3" s="34"/>
      <c r="O3" s="34" t="s">
        <v>159</v>
      </c>
      <c r="P3" s="36">
        <v>41517</v>
      </c>
      <c r="Q3" s="36">
        <v>41530</v>
      </c>
      <c r="R3" s="36">
        <v>43154</v>
      </c>
      <c r="S3" s="36" t="s">
        <v>160</v>
      </c>
      <c r="T3" s="37">
        <v>2623</v>
      </c>
      <c r="U3" s="37" t="s">
        <v>163</v>
      </c>
      <c r="V3" s="101">
        <v>373604</v>
      </c>
      <c r="W3" s="101">
        <v>8302</v>
      </c>
      <c r="X3" s="101">
        <v>8302</v>
      </c>
      <c r="Y3" s="36" t="s">
        <v>161</v>
      </c>
      <c r="Z3" s="35">
        <v>0</v>
      </c>
      <c r="AA3" s="34"/>
      <c r="AB3" s="34"/>
      <c r="AC3" s="34"/>
      <c r="AD3" s="34"/>
      <c r="AE3" s="34"/>
      <c r="AF3" s="34" t="s">
        <v>162</v>
      </c>
      <c r="AG3" s="35">
        <v>0</v>
      </c>
      <c r="AH3" s="35">
        <v>0</v>
      </c>
      <c r="AI3" s="35">
        <v>0</v>
      </c>
      <c r="AJ3" s="101">
        <v>8302</v>
      </c>
      <c r="AK3" s="35">
        <v>0</v>
      </c>
      <c r="AL3" s="35">
        <v>0</v>
      </c>
      <c r="AM3" s="35">
        <v>0</v>
      </c>
      <c r="AN3" s="35">
        <v>0</v>
      </c>
      <c r="AO3" s="35">
        <v>0</v>
      </c>
      <c r="AP3" s="35">
        <v>365302</v>
      </c>
      <c r="AQ3" s="35">
        <v>0</v>
      </c>
      <c r="AR3" s="34">
        <v>2200216254</v>
      </c>
      <c r="AS3" s="36">
        <v>41613</v>
      </c>
      <c r="AT3" s="34"/>
      <c r="AU3" s="35">
        <v>0</v>
      </c>
    </row>
    <row r="4" spans="1:47" s="14" customFormat="1" ht="10" x14ac:dyDescent="0.2">
      <c r="A4" s="29">
        <v>900042103</v>
      </c>
      <c r="B4" s="29" t="s">
        <v>80</v>
      </c>
      <c r="C4" s="30"/>
      <c r="D4" s="31" t="s">
        <v>11</v>
      </c>
      <c r="E4" s="29" t="s">
        <v>111</v>
      </c>
      <c r="F4" s="29" t="s">
        <v>84</v>
      </c>
      <c r="G4" s="32">
        <v>44254</v>
      </c>
      <c r="H4" s="32"/>
      <c r="I4" s="33">
        <v>199143</v>
      </c>
      <c r="J4" s="33">
        <v>199143</v>
      </c>
      <c r="K4" s="34" t="e">
        <v>#N/A</v>
      </c>
      <c r="L4" s="35" t="s">
        <v>82</v>
      </c>
      <c r="M4" s="35">
        <v>0</v>
      </c>
      <c r="N4" s="34"/>
      <c r="O4" s="34"/>
      <c r="P4" s="36"/>
      <c r="Q4" s="36"/>
      <c r="R4" s="36"/>
      <c r="S4" s="36"/>
      <c r="T4" s="37" t="s">
        <v>83</v>
      </c>
      <c r="U4" s="37" t="s">
        <v>83</v>
      </c>
      <c r="V4" s="35">
        <v>0</v>
      </c>
      <c r="W4" s="35">
        <v>0</v>
      </c>
      <c r="X4" s="35">
        <v>0</v>
      </c>
      <c r="Y4" s="37"/>
      <c r="Z4" s="35">
        <v>0</v>
      </c>
      <c r="AA4" s="34"/>
      <c r="AB4" s="34"/>
      <c r="AC4" s="34"/>
      <c r="AD4" s="34"/>
      <c r="AE4" s="34"/>
      <c r="AF4" s="34"/>
      <c r="AG4" s="35">
        <v>0</v>
      </c>
      <c r="AH4" s="35">
        <v>0</v>
      </c>
      <c r="AI4" s="33">
        <v>199143</v>
      </c>
      <c r="AJ4" s="35">
        <v>0</v>
      </c>
      <c r="AK4" s="35">
        <v>0</v>
      </c>
      <c r="AL4" s="35">
        <v>0</v>
      </c>
      <c r="AM4" s="35">
        <v>0</v>
      </c>
      <c r="AN4" s="35">
        <v>0</v>
      </c>
      <c r="AO4" s="35">
        <v>0</v>
      </c>
      <c r="AP4" s="35">
        <v>0</v>
      </c>
      <c r="AQ4" s="35">
        <v>0</v>
      </c>
      <c r="AR4" s="34"/>
      <c r="AS4" s="34"/>
      <c r="AT4" s="34"/>
      <c r="AU4" s="35">
        <v>0</v>
      </c>
    </row>
    <row r="5" spans="1:47" s="14" customFormat="1" ht="10" x14ac:dyDescent="0.2">
      <c r="A5" s="29">
        <v>900042103</v>
      </c>
      <c r="B5" s="29" t="s">
        <v>80</v>
      </c>
      <c r="C5" s="30"/>
      <c r="D5" s="31" t="s">
        <v>12</v>
      </c>
      <c r="E5" s="29" t="s">
        <v>112</v>
      </c>
      <c r="F5" s="29" t="s">
        <v>85</v>
      </c>
      <c r="G5" s="32">
        <v>44347</v>
      </c>
      <c r="H5" s="32"/>
      <c r="I5" s="33">
        <v>3818465</v>
      </c>
      <c r="J5" s="33">
        <v>3818465</v>
      </c>
      <c r="K5" s="34" t="e">
        <v>#N/A</v>
      </c>
      <c r="L5" s="35" t="s">
        <v>82</v>
      </c>
      <c r="M5" s="35">
        <v>0</v>
      </c>
      <c r="N5" s="34"/>
      <c r="O5" s="34"/>
      <c r="P5" s="36"/>
      <c r="Q5" s="36"/>
      <c r="R5" s="36"/>
      <c r="S5" s="36"/>
      <c r="T5" s="37" t="s">
        <v>83</v>
      </c>
      <c r="U5" s="37" t="s">
        <v>83</v>
      </c>
      <c r="V5" s="35">
        <v>0</v>
      </c>
      <c r="W5" s="35">
        <v>0</v>
      </c>
      <c r="X5" s="35">
        <v>0</v>
      </c>
      <c r="Y5" s="37"/>
      <c r="Z5" s="35">
        <v>0</v>
      </c>
      <c r="AA5" s="34"/>
      <c r="AB5" s="34"/>
      <c r="AC5" s="34"/>
      <c r="AD5" s="34"/>
      <c r="AE5" s="34"/>
      <c r="AF5" s="34"/>
      <c r="AG5" s="35">
        <v>0</v>
      </c>
      <c r="AH5" s="35">
        <v>0</v>
      </c>
      <c r="AI5" s="33">
        <v>3818465</v>
      </c>
      <c r="AJ5" s="35">
        <v>0</v>
      </c>
      <c r="AK5" s="35">
        <v>0</v>
      </c>
      <c r="AL5" s="35">
        <v>0</v>
      </c>
      <c r="AM5" s="35">
        <v>0</v>
      </c>
      <c r="AN5" s="35">
        <v>0</v>
      </c>
      <c r="AO5" s="35">
        <v>0</v>
      </c>
      <c r="AP5" s="35">
        <v>0</v>
      </c>
      <c r="AQ5" s="35">
        <v>0</v>
      </c>
      <c r="AR5" s="34"/>
      <c r="AS5" s="34"/>
      <c r="AT5" s="34"/>
      <c r="AU5" s="35">
        <v>0</v>
      </c>
    </row>
    <row r="6" spans="1:47" s="14" customFormat="1" ht="10" x14ac:dyDescent="0.2">
      <c r="A6" s="29">
        <v>900042103</v>
      </c>
      <c r="B6" s="29" t="s">
        <v>80</v>
      </c>
      <c r="C6" s="30"/>
      <c r="D6" s="31" t="s">
        <v>13</v>
      </c>
      <c r="E6" s="29" t="s">
        <v>113</v>
      </c>
      <c r="F6" s="29" t="s">
        <v>86</v>
      </c>
      <c r="G6" s="32">
        <v>44347</v>
      </c>
      <c r="H6" s="32"/>
      <c r="I6" s="33">
        <v>80832</v>
      </c>
      <c r="J6" s="33">
        <v>80832</v>
      </c>
      <c r="K6" s="34" t="e">
        <v>#N/A</v>
      </c>
      <c r="L6" s="35" t="s">
        <v>82</v>
      </c>
      <c r="M6" s="35">
        <v>0</v>
      </c>
      <c r="N6" s="34"/>
      <c r="O6" s="34"/>
      <c r="P6" s="36"/>
      <c r="Q6" s="36"/>
      <c r="R6" s="36"/>
      <c r="S6" s="36"/>
      <c r="T6" s="37" t="s">
        <v>83</v>
      </c>
      <c r="U6" s="37" t="s">
        <v>83</v>
      </c>
      <c r="V6" s="35">
        <v>0</v>
      </c>
      <c r="W6" s="35">
        <v>0</v>
      </c>
      <c r="X6" s="35">
        <v>0</v>
      </c>
      <c r="Y6" s="37"/>
      <c r="Z6" s="35">
        <v>0</v>
      </c>
      <c r="AA6" s="34"/>
      <c r="AB6" s="34"/>
      <c r="AC6" s="34"/>
      <c r="AD6" s="34"/>
      <c r="AE6" s="34"/>
      <c r="AF6" s="34"/>
      <c r="AG6" s="35">
        <v>0</v>
      </c>
      <c r="AH6" s="35">
        <v>0</v>
      </c>
      <c r="AI6" s="33">
        <v>80832</v>
      </c>
      <c r="AJ6" s="35">
        <v>0</v>
      </c>
      <c r="AK6" s="35">
        <v>0</v>
      </c>
      <c r="AL6" s="35">
        <v>0</v>
      </c>
      <c r="AM6" s="35">
        <v>0</v>
      </c>
      <c r="AN6" s="35">
        <v>0</v>
      </c>
      <c r="AO6" s="35">
        <v>0</v>
      </c>
      <c r="AP6" s="35">
        <v>0</v>
      </c>
      <c r="AQ6" s="35">
        <v>0</v>
      </c>
      <c r="AR6" s="34"/>
      <c r="AS6" s="34"/>
      <c r="AT6" s="34"/>
      <c r="AU6" s="35">
        <v>0</v>
      </c>
    </row>
    <row r="7" spans="1:47" s="14" customFormat="1" ht="10" x14ac:dyDescent="0.2">
      <c r="A7" s="29">
        <v>900042103</v>
      </c>
      <c r="B7" s="29" t="s">
        <v>80</v>
      </c>
      <c r="C7" s="30"/>
      <c r="D7" s="31" t="s">
        <v>14</v>
      </c>
      <c r="E7" s="29" t="s">
        <v>114</v>
      </c>
      <c r="F7" s="29" t="s">
        <v>87</v>
      </c>
      <c r="G7" s="32">
        <v>44468</v>
      </c>
      <c r="H7" s="32"/>
      <c r="I7" s="33">
        <v>59700</v>
      </c>
      <c r="J7" s="33">
        <v>59700</v>
      </c>
      <c r="K7" s="34" t="e">
        <v>#N/A</v>
      </c>
      <c r="L7" s="35" t="s">
        <v>82</v>
      </c>
      <c r="M7" s="35">
        <v>0</v>
      </c>
      <c r="N7" s="34"/>
      <c r="O7" s="34"/>
      <c r="P7" s="36"/>
      <c r="Q7" s="36"/>
      <c r="R7" s="36"/>
      <c r="S7" s="36"/>
      <c r="T7" s="37" t="s">
        <v>83</v>
      </c>
      <c r="U7" s="37" t="s">
        <v>83</v>
      </c>
      <c r="V7" s="35">
        <v>0</v>
      </c>
      <c r="W7" s="35">
        <v>0</v>
      </c>
      <c r="X7" s="35">
        <v>0</v>
      </c>
      <c r="Y7" s="37"/>
      <c r="Z7" s="35">
        <v>0</v>
      </c>
      <c r="AA7" s="34"/>
      <c r="AB7" s="34"/>
      <c r="AC7" s="34"/>
      <c r="AD7" s="34"/>
      <c r="AE7" s="34"/>
      <c r="AF7" s="34"/>
      <c r="AG7" s="35">
        <v>0</v>
      </c>
      <c r="AH7" s="35">
        <v>0</v>
      </c>
      <c r="AI7" s="33">
        <v>59700</v>
      </c>
      <c r="AJ7" s="35">
        <v>0</v>
      </c>
      <c r="AK7" s="35">
        <v>0</v>
      </c>
      <c r="AL7" s="35">
        <v>0</v>
      </c>
      <c r="AM7" s="35">
        <v>0</v>
      </c>
      <c r="AN7" s="35">
        <v>0</v>
      </c>
      <c r="AO7" s="35">
        <v>0</v>
      </c>
      <c r="AP7" s="35">
        <v>0</v>
      </c>
      <c r="AQ7" s="35">
        <v>0</v>
      </c>
      <c r="AR7" s="34"/>
      <c r="AS7" s="34"/>
      <c r="AT7" s="34"/>
      <c r="AU7" s="35">
        <v>0</v>
      </c>
    </row>
    <row r="8" spans="1:47" s="14" customFormat="1" ht="10" x14ac:dyDescent="0.2">
      <c r="A8" s="29">
        <v>900042103</v>
      </c>
      <c r="B8" s="29" t="s">
        <v>80</v>
      </c>
      <c r="C8" s="30"/>
      <c r="D8" s="31" t="s">
        <v>15</v>
      </c>
      <c r="E8" s="29" t="s">
        <v>115</v>
      </c>
      <c r="F8" s="29" t="s">
        <v>88</v>
      </c>
      <c r="G8" s="32">
        <v>44590</v>
      </c>
      <c r="H8" s="32"/>
      <c r="I8" s="33">
        <v>148419</v>
      </c>
      <c r="J8" s="33">
        <v>148419</v>
      </c>
      <c r="K8" s="34" t="e">
        <v>#N/A</v>
      </c>
      <c r="L8" s="35" t="s">
        <v>82</v>
      </c>
      <c r="M8" s="35">
        <v>0</v>
      </c>
      <c r="N8" s="34"/>
      <c r="O8" s="34"/>
      <c r="P8" s="36"/>
      <c r="Q8" s="36"/>
      <c r="R8" s="36"/>
      <c r="S8" s="36"/>
      <c r="T8" s="37" t="s">
        <v>83</v>
      </c>
      <c r="U8" s="37" t="s">
        <v>83</v>
      </c>
      <c r="V8" s="35">
        <v>0</v>
      </c>
      <c r="W8" s="35">
        <v>0</v>
      </c>
      <c r="X8" s="35">
        <v>0</v>
      </c>
      <c r="Y8" s="37"/>
      <c r="Z8" s="35">
        <v>0</v>
      </c>
      <c r="AA8" s="34"/>
      <c r="AB8" s="34"/>
      <c r="AC8" s="34"/>
      <c r="AD8" s="34"/>
      <c r="AE8" s="34"/>
      <c r="AF8" s="34"/>
      <c r="AG8" s="35">
        <v>0</v>
      </c>
      <c r="AH8" s="35">
        <v>0</v>
      </c>
      <c r="AI8" s="33">
        <v>148419</v>
      </c>
      <c r="AJ8" s="35">
        <v>0</v>
      </c>
      <c r="AK8" s="35">
        <v>0</v>
      </c>
      <c r="AL8" s="35">
        <v>0</v>
      </c>
      <c r="AM8" s="35">
        <v>0</v>
      </c>
      <c r="AN8" s="35">
        <v>0</v>
      </c>
      <c r="AO8" s="35">
        <v>0</v>
      </c>
      <c r="AP8" s="35">
        <v>0</v>
      </c>
      <c r="AQ8" s="35">
        <v>0</v>
      </c>
      <c r="AR8" s="34"/>
      <c r="AS8" s="34"/>
      <c r="AT8" s="34"/>
      <c r="AU8" s="35">
        <v>0</v>
      </c>
    </row>
    <row r="9" spans="1:47" s="14" customFormat="1" ht="10" x14ac:dyDescent="0.2">
      <c r="A9" s="29">
        <v>900042103</v>
      </c>
      <c r="B9" s="29" t="s">
        <v>80</v>
      </c>
      <c r="C9" s="30"/>
      <c r="D9" s="31" t="s">
        <v>16</v>
      </c>
      <c r="E9" s="29" t="s">
        <v>116</v>
      </c>
      <c r="F9" s="29" t="s">
        <v>89</v>
      </c>
      <c r="G9" s="32">
        <v>44603</v>
      </c>
      <c r="H9" s="32"/>
      <c r="I9" s="33">
        <v>609345</v>
      </c>
      <c r="J9" s="33">
        <v>609345</v>
      </c>
      <c r="K9" s="34" t="e">
        <v>#N/A</v>
      </c>
      <c r="L9" s="35" t="s">
        <v>82</v>
      </c>
      <c r="M9" s="35">
        <v>0</v>
      </c>
      <c r="N9" s="34"/>
      <c r="O9" s="34"/>
      <c r="P9" s="36"/>
      <c r="Q9" s="36"/>
      <c r="R9" s="36"/>
      <c r="S9" s="36"/>
      <c r="T9" s="37" t="s">
        <v>83</v>
      </c>
      <c r="U9" s="37" t="s">
        <v>83</v>
      </c>
      <c r="V9" s="35">
        <v>0</v>
      </c>
      <c r="W9" s="35">
        <v>0</v>
      </c>
      <c r="X9" s="35">
        <v>0</v>
      </c>
      <c r="Y9" s="37"/>
      <c r="Z9" s="35">
        <v>0</v>
      </c>
      <c r="AA9" s="34"/>
      <c r="AB9" s="34"/>
      <c r="AC9" s="34"/>
      <c r="AD9" s="34"/>
      <c r="AE9" s="34"/>
      <c r="AF9" s="34"/>
      <c r="AG9" s="35">
        <v>0</v>
      </c>
      <c r="AH9" s="35">
        <v>0</v>
      </c>
      <c r="AI9" s="33">
        <v>609345</v>
      </c>
      <c r="AJ9" s="35">
        <v>0</v>
      </c>
      <c r="AK9" s="35">
        <v>0</v>
      </c>
      <c r="AL9" s="35">
        <v>0</v>
      </c>
      <c r="AM9" s="35">
        <v>0</v>
      </c>
      <c r="AN9" s="35">
        <v>0</v>
      </c>
      <c r="AO9" s="35">
        <v>0</v>
      </c>
      <c r="AP9" s="35">
        <v>0</v>
      </c>
      <c r="AQ9" s="35">
        <v>0</v>
      </c>
      <c r="AR9" s="34"/>
      <c r="AS9" s="34"/>
      <c r="AT9" s="34"/>
      <c r="AU9" s="35">
        <v>0</v>
      </c>
    </row>
    <row r="10" spans="1:47" s="14" customFormat="1" ht="10" x14ac:dyDescent="0.2">
      <c r="A10" s="29">
        <v>900042103</v>
      </c>
      <c r="B10" s="29" t="s">
        <v>80</v>
      </c>
      <c r="C10" s="30"/>
      <c r="D10" s="31" t="s">
        <v>17</v>
      </c>
      <c r="E10" s="29" t="s">
        <v>117</v>
      </c>
      <c r="F10" s="29" t="s">
        <v>90</v>
      </c>
      <c r="G10" s="32">
        <v>44604</v>
      </c>
      <c r="H10" s="32"/>
      <c r="I10" s="33">
        <v>40722321</v>
      </c>
      <c r="J10" s="33">
        <v>40722321</v>
      </c>
      <c r="K10" s="34" t="e">
        <v>#N/A</v>
      </c>
      <c r="L10" s="35" t="s">
        <v>82</v>
      </c>
      <c r="M10" s="35">
        <v>0</v>
      </c>
      <c r="N10" s="34"/>
      <c r="O10" s="34"/>
      <c r="P10" s="36"/>
      <c r="Q10" s="36"/>
      <c r="R10" s="36"/>
      <c r="S10" s="36"/>
      <c r="T10" s="37" t="s">
        <v>83</v>
      </c>
      <c r="U10" s="37" t="s">
        <v>83</v>
      </c>
      <c r="V10" s="35">
        <v>0</v>
      </c>
      <c r="W10" s="35">
        <v>0</v>
      </c>
      <c r="X10" s="35">
        <v>0</v>
      </c>
      <c r="Y10" s="37"/>
      <c r="Z10" s="35">
        <v>0</v>
      </c>
      <c r="AA10" s="34"/>
      <c r="AB10" s="34"/>
      <c r="AC10" s="34"/>
      <c r="AD10" s="34"/>
      <c r="AE10" s="34"/>
      <c r="AF10" s="34"/>
      <c r="AG10" s="35">
        <v>0</v>
      </c>
      <c r="AH10" s="35">
        <v>0</v>
      </c>
      <c r="AI10" s="33">
        <v>40722321</v>
      </c>
      <c r="AJ10" s="35">
        <v>0</v>
      </c>
      <c r="AK10" s="35">
        <v>0</v>
      </c>
      <c r="AL10" s="35">
        <v>0</v>
      </c>
      <c r="AM10" s="35">
        <v>0</v>
      </c>
      <c r="AN10" s="35">
        <v>0</v>
      </c>
      <c r="AO10" s="35">
        <v>0</v>
      </c>
      <c r="AP10" s="35">
        <v>0</v>
      </c>
      <c r="AQ10" s="35">
        <v>0</v>
      </c>
      <c r="AR10" s="34"/>
      <c r="AS10" s="34"/>
      <c r="AT10" s="34"/>
      <c r="AU10" s="35">
        <v>0</v>
      </c>
    </row>
    <row r="11" spans="1:47" s="14" customFormat="1" ht="10" x14ac:dyDescent="0.2">
      <c r="A11" s="29">
        <v>900042103</v>
      </c>
      <c r="B11" s="29" t="s">
        <v>80</v>
      </c>
      <c r="C11" s="30"/>
      <c r="D11" s="31" t="s">
        <v>18</v>
      </c>
      <c r="E11" s="29" t="s">
        <v>118</v>
      </c>
      <c r="F11" s="29" t="s">
        <v>91</v>
      </c>
      <c r="G11" s="32">
        <v>44604</v>
      </c>
      <c r="H11" s="32"/>
      <c r="I11" s="33">
        <v>224205</v>
      </c>
      <c r="J11" s="33">
        <v>224205</v>
      </c>
      <c r="K11" s="34" t="e">
        <v>#N/A</v>
      </c>
      <c r="L11" s="35" t="s">
        <v>82</v>
      </c>
      <c r="M11" s="35">
        <v>0</v>
      </c>
      <c r="N11" s="34"/>
      <c r="O11" s="34"/>
      <c r="P11" s="36"/>
      <c r="Q11" s="36"/>
      <c r="R11" s="36"/>
      <c r="S11" s="36"/>
      <c r="T11" s="37" t="s">
        <v>83</v>
      </c>
      <c r="U11" s="37" t="s">
        <v>83</v>
      </c>
      <c r="V11" s="35">
        <v>0</v>
      </c>
      <c r="W11" s="35">
        <v>0</v>
      </c>
      <c r="X11" s="35">
        <v>0</v>
      </c>
      <c r="Y11" s="37"/>
      <c r="Z11" s="35">
        <v>0</v>
      </c>
      <c r="AA11" s="34"/>
      <c r="AB11" s="34"/>
      <c r="AC11" s="34"/>
      <c r="AD11" s="34"/>
      <c r="AE11" s="34"/>
      <c r="AF11" s="34"/>
      <c r="AG11" s="35">
        <v>0</v>
      </c>
      <c r="AH11" s="35">
        <v>0</v>
      </c>
      <c r="AI11" s="33">
        <v>224205</v>
      </c>
      <c r="AJ11" s="35">
        <v>0</v>
      </c>
      <c r="AK11" s="35">
        <v>0</v>
      </c>
      <c r="AL11" s="35">
        <v>0</v>
      </c>
      <c r="AM11" s="35">
        <v>0</v>
      </c>
      <c r="AN11" s="35">
        <v>0</v>
      </c>
      <c r="AO11" s="35">
        <v>0</v>
      </c>
      <c r="AP11" s="35">
        <v>0</v>
      </c>
      <c r="AQ11" s="35">
        <v>0</v>
      </c>
      <c r="AR11" s="34"/>
      <c r="AS11" s="34"/>
      <c r="AT11" s="34"/>
      <c r="AU11" s="35">
        <v>0</v>
      </c>
    </row>
    <row r="12" spans="1:47" s="14" customFormat="1" ht="10" x14ac:dyDescent="0.2">
      <c r="A12" s="29">
        <v>900042103</v>
      </c>
      <c r="B12" s="29" t="s">
        <v>80</v>
      </c>
      <c r="C12" s="30"/>
      <c r="D12" s="31" t="s">
        <v>19</v>
      </c>
      <c r="E12" s="29" t="s">
        <v>119</v>
      </c>
      <c r="F12" s="29" t="s">
        <v>92</v>
      </c>
      <c r="G12" s="32">
        <v>44610</v>
      </c>
      <c r="H12" s="32"/>
      <c r="I12" s="33">
        <v>183948</v>
      </c>
      <c r="J12" s="33">
        <v>183948</v>
      </c>
      <c r="K12" s="34" t="e">
        <v>#N/A</v>
      </c>
      <c r="L12" s="35" t="s">
        <v>82</v>
      </c>
      <c r="M12" s="35">
        <v>0</v>
      </c>
      <c r="N12" s="34"/>
      <c r="O12" s="34"/>
      <c r="P12" s="36"/>
      <c r="Q12" s="36"/>
      <c r="R12" s="36"/>
      <c r="S12" s="36"/>
      <c r="T12" s="37" t="s">
        <v>83</v>
      </c>
      <c r="U12" s="37" t="s">
        <v>83</v>
      </c>
      <c r="V12" s="35">
        <v>0</v>
      </c>
      <c r="W12" s="35">
        <v>0</v>
      </c>
      <c r="X12" s="35">
        <v>0</v>
      </c>
      <c r="Y12" s="37"/>
      <c r="Z12" s="35">
        <v>0</v>
      </c>
      <c r="AA12" s="34"/>
      <c r="AB12" s="34"/>
      <c r="AC12" s="34"/>
      <c r="AD12" s="34"/>
      <c r="AE12" s="34"/>
      <c r="AF12" s="34"/>
      <c r="AG12" s="35">
        <v>0</v>
      </c>
      <c r="AH12" s="35">
        <v>0</v>
      </c>
      <c r="AI12" s="33">
        <v>183948</v>
      </c>
      <c r="AJ12" s="35">
        <v>0</v>
      </c>
      <c r="AK12" s="35">
        <v>0</v>
      </c>
      <c r="AL12" s="35">
        <v>0</v>
      </c>
      <c r="AM12" s="35">
        <v>0</v>
      </c>
      <c r="AN12" s="35">
        <v>0</v>
      </c>
      <c r="AO12" s="35">
        <v>0</v>
      </c>
      <c r="AP12" s="35">
        <v>0</v>
      </c>
      <c r="AQ12" s="35">
        <v>0</v>
      </c>
      <c r="AR12" s="34"/>
      <c r="AS12" s="34"/>
      <c r="AT12" s="34"/>
      <c r="AU12" s="35">
        <v>0</v>
      </c>
    </row>
    <row r="13" spans="1:47" s="14" customFormat="1" ht="10" x14ac:dyDescent="0.2">
      <c r="A13" s="29">
        <v>900042103</v>
      </c>
      <c r="B13" s="29" t="s">
        <v>80</v>
      </c>
      <c r="C13" s="30"/>
      <c r="D13" s="31" t="s">
        <v>20</v>
      </c>
      <c r="E13" s="29" t="s">
        <v>120</v>
      </c>
      <c r="F13" s="29" t="s">
        <v>93</v>
      </c>
      <c r="G13" s="32">
        <v>44626</v>
      </c>
      <c r="H13" s="32"/>
      <c r="I13" s="33">
        <v>242471</v>
      </c>
      <c r="J13" s="33">
        <v>242471</v>
      </c>
      <c r="K13" s="34" t="e">
        <v>#N/A</v>
      </c>
      <c r="L13" s="35" t="s">
        <v>82</v>
      </c>
      <c r="M13" s="35">
        <v>0</v>
      </c>
      <c r="N13" s="34"/>
      <c r="O13" s="34"/>
      <c r="P13" s="36"/>
      <c r="Q13" s="36"/>
      <c r="R13" s="36"/>
      <c r="S13" s="36"/>
      <c r="T13" s="37" t="s">
        <v>83</v>
      </c>
      <c r="U13" s="37" t="s">
        <v>83</v>
      </c>
      <c r="V13" s="35">
        <v>0</v>
      </c>
      <c r="W13" s="35">
        <v>0</v>
      </c>
      <c r="X13" s="35">
        <v>0</v>
      </c>
      <c r="Y13" s="37"/>
      <c r="Z13" s="35">
        <v>0</v>
      </c>
      <c r="AA13" s="34"/>
      <c r="AB13" s="34"/>
      <c r="AC13" s="34"/>
      <c r="AD13" s="34"/>
      <c r="AE13" s="34"/>
      <c r="AF13" s="34"/>
      <c r="AG13" s="35">
        <v>0</v>
      </c>
      <c r="AH13" s="35">
        <v>0</v>
      </c>
      <c r="AI13" s="33">
        <v>242471</v>
      </c>
      <c r="AJ13" s="35">
        <v>0</v>
      </c>
      <c r="AK13" s="35">
        <v>0</v>
      </c>
      <c r="AL13" s="35">
        <v>0</v>
      </c>
      <c r="AM13" s="35">
        <v>0</v>
      </c>
      <c r="AN13" s="35">
        <v>0</v>
      </c>
      <c r="AO13" s="35">
        <v>0</v>
      </c>
      <c r="AP13" s="35">
        <v>0</v>
      </c>
      <c r="AQ13" s="35">
        <v>0</v>
      </c>
      <c r="AR13" s="34"/>
      <c r="AS13" s="34"/>
      <c r="AT13" s="34"/>
      <c r="AU13" s="35">
        <v>0</v>
      </c>
    </row>
    <row r="14" spans="1:47" s="14" customFormat="1" ht="10" x14ac:dyDescent="0.2">
      <c r="A14" s="29">
        <v>900042103</v>
      </c>
      <c r="B14" s="29" t="s">
        <v>80</v>
      </c>
      <c r="C14" s="30"/>
      <c r="D14" s="31" t="s">
        <v>21</v>
      </c>
      <c r="E14" s="29" t="s">
        <v>121</v>
      </c>
      <c r="F14" s="29" t="s">
        <v>94</v>
      </c>
      <c r="G14" s="32">
        <v>44738</v>
      </c>
      <c r="H14" s="32"/>
      <c r="I14" s="33">
        <v>275656</v>
      </c>
      <c r="J14" s="33">
        <v>275656</v>
      </c>
      <c r="K14" s="34" t="e">
        <v>#N/A</v>
      </c>
      <c r="L14" s="35" t="s">
        <v>82</v>
      </c>
      <c r="M14" s="35">
        <v>0</v>
      </c>
      <c r="N14" s="34"/>
      <c r="O14" s="34"/>
      <c r="P14" s="36"/>
      <c r="Q14" s="36"/>
      <c r="R14" s="36"/>
      <c r="S14" s="36"/>
      <c r="T14" s="37" t="s">
        <v>83</v>
      </c>
      <c r="U14" s="37" t="s">
        <v>83</v>
      </c>
      <c r="V14" s="35">
        <v>0</v>
      </c>
      <c r="W14" s="35">
        <v>0</v>
      </c>
      <c r="X14" s="35">
        <v>0</v>
      </c>
      <c r="Y14" s="37"/>
      <c r="Z14" s="35">
        <v>0</v>
      </c>
      <c r="AA14" s="34"/>
      <c r="AB14" s="34"/>
      <c r="AC14" s="34"/>
      <c r="AD14" s="34"/>
      <c r="AE14" s="34"/>
      <c r="AF14" s="34"/>
      <c r="AG14" s="35">
        <v>0</v>
      </c>
      <c r="AH14" s="35">
        <v>0</v>
      </c>
      <c r="AI14" s="33">
        <v>275656</v>
      </c>
      <c r="AJ14" s="35">
        <v>0</v>
      </c>
      <c r="AK14" s="35">
        <v>0</v>
      </c>
      <c r="AL14" s="35">
        <v>0</v>
      </c>
      <c r="AM14" s="35">
        <v>0</v>
      </c>
      <c r="AN14" s="35">
        <v>0</v>
      </c>
      <c r="AO14" s="35">
        <v>0</v>
      </c>
      <c r="AP14" s="35">
        <v>0</v>
      </c>
      <c r="AQ14" s="35">
        <v>0</v>
      </c>
      <c r="AR14" s="34"/>
      <c r="AS14" s="34"/>
      <c r="AT14" s="34"/>
      <c r="AU14" s="35">
        <v>0</v>
      </c>
    </row>
    <row r="15" spans="1:47" s="14" customFormat="1" ht="10" x14ac:dyDescent="0.2">
      <c r="A15" s="29">
        <v>900042103</v>
      </c>
      <c r="B15" s="29" t="s">
        <v>80</v>
      </c>
      <c r="C15" s="30"/>
      <c r="D15" s="31" t="s">
        <v>22</v>
      </c>
      <c r="E15" s="29" t="s">
        <v>22</v>
      </c>
      <c r="F15" s="29" t="s">
        <v>95</v>
      </c>
      <c r="G15" s="32">
        <v>45122</v>
      </c>
      <c r="H15" s="32"/>
      <c r="I15" s="33">
        <v>273452</v>
      </c>
      <c r="J15" s="33">
        <v>273452</v>
      </c>
      <c r="K15" s="34" t="s">
        <v>110</v>
      </c>
      <c r="L15" s="35" t="s">
        <v>82</v>
      </c>
      <c r="M15" s="35">
        <v>0</v>
      </c>
      <c r="N15" s="34"/>
      <c r="O15" s="34"/>
      <c r="P15" s="36"/>
      <c r="Q15" s="36"/>
      <c r="R15" s="36"/>
      <c r="S15" s="36"/>
      <c r="T15" s="37" t="s">
        <v>83</v>
      </c>
      <c r="U15" s="37" t="s">
        <v>83</v>
      </c>
      <c r="V15" s="35">
        <v>0</v>
      </c>
      <c r="W15" s="35">
        <v>0</v>
      </c>
      <c r="X15" s="35">
        <v>0</v>
      </c>
      <c r="Y15" s="37"/>
      <c r="Z15" s="35">
        <v>0</v>
      </c>
      <c r="AA15" s="34"/>
      <c r="AB15" s="34"/>
      <c r="AC15" s="34"/>
      <c r="AD15" s="34"/>
      <c r="AE15" s="34"/>
      <c r="AF15" s="34"/>
      <c r="AG15" s="35">
        <v>0</v>
      </c>
      <c r="AH15" s="35">
        <v>0</v>
      </c>
      <c r="AI15" s="33">
        <v>273452</v>
      </c>
      <c r="AJ15" s="35">
        <v>0</v>
      </c>
      <c r="AK15" s="35">
        <v>0</v>
      </c>
      <c r="AL15" s="35">
        <v>0</v>
      </c>
      <c r="AM15" s="35">
        <v>0</v>
      </c>
      <c r="AN15" s="35">
        <v>0</v>
      </c>
      <c r="AO15" s="35">
        <v>0</v>
      </c>
      <c r="AP15" s="35">
        <v>0</v>
      </c>
      <c r="AQ15" s="35">
        <v>0</v>
      </c>
      <c r="AR15" s="34"/>
      <c r="AS15" s="34"/>
      <c r="AT15" s="34"/>
      <c r="AU15" s="35">
        <v>0</v>
      </c>
    </row>
    <row r="16" spans="1:47" s="14" customFormat="1" ht="10" x14ac:dyDescent="0.2">
      <c r="A16" s="29">
        <v>900042103</v>
      </c>
      <c r="B16" s="29" t="s">
        <v>80</v>
      </c>
      <c r="C16" s="30"/>
      <c r="D16" s="31" t="s">
        <v>23</v>
      </c>
      <c r="E16" s="29" t="s">
        <v>23</v>
      </c>
      <c r="F16" s="29" t="s">
        <v>96</v>
      </c>
      <c r="G16" s="32">
        <v>45134</v>
      </c>
      <c r="H16" s="32"/>
      <c r="I16" s="33">
        <v>109295</v>
      </c>
      <c r="J16" s="33">
        <v>109295</v>
      </c>
      <c r="K16" s="34" t="s">
        <v>110</v>
      </c>
      <c r="L16" s="35" t="s">
        <v>82</v>
      </c>
      <c r="M16" s="35">
        <v>0</v>
      </c>
      <c r="N16" s="34"/>
      <c r="O16" s="34"/>
      <c r="P16" s="36"/>
      <c r="Q16" s="36"/>
      <c r="R16" s="36"/>
      <c r="S16" s="36"/>
      <c r="T16" s="37" t="s">
        <v>83</v>
      </c>
      <c r="U16" s="37" t="s">
        <v>83</v>
      </c>
      <c r="V16" s="35">
        <v>0</v>
      </c>
      <c r="W16" s="35">
        <v>0</v>
      </c>
      <c r="X16" s="35">
        <v>0</v>
      </c>
      <c r="Y16" s="37"/>
      <c r="Z16" s="35">
        <v>0</v>
      </c>
      <c r="AA16" s="34"/>
      <c r="AB16" s="34"/>
      <c r="AC16" s="34"/>
      <c r="AD16" s="34"/>
      <c r="AE16" s="34"/>
      <c r="AF16" s="34"/>
      <c r="AG16" s="35">
        <v>0</v>
      </c>
      <c r="AH16" s="35">
        <v>0</v>
      </c>
      <c r="AI16" s="33">
        <v>109295</v>
      </c>
      <c r="AJ16" s="35">
        <v>0</v>
      </c>
      <c r="AK16" s="35">
        <v>0</v>
      </c>
      <c r="AL16" s="35">
        <v>0</v>
      </c>
      <c r="AM16" s="35">
        <v>0</v>
      </c>
      <c r="AN16" s="35">
        <v>0</v>
      </c>
      <c r="AO16" s="35">
        <v>0</v>
      </c>
      <c r="AP16" s="35">
        <v>0</v>
      </c>
      <c r="AQ16" s="35">
        <v>0</v>
      </c>
      <c r="AR16" s="34"/>
      <c r="AS16" s="34"/>
      <c r="AT16" s="34"/>
      <c r="AU16" s="35">
        <v>0</v>
      </c>
    </row>
    <row r="17" spans="1:47" s="14" customFormat="1" ht="10" x14ac:dyDescent="0.2">
      <c r="A17" s="29">
        <v>900042103</v>
      </c>
      <c r="B17" s="29" t="s">
        <v>80</v>
      </c>
      <c r="C17" s="30"/>
      <c r="D17" s="31" t="s">
        <v>24</v>
      </c>
      <c r="E17" s="29" t="s">
        <v>24</v>
      </c>
      <c r="F17" s="29" t="s">
        <v>97</v>
      </c>
      <c r="G17" s="32">
        <v>45134</v>
      </c>
      <c r="H17" s="32"/>
      <c r="I17" s="33">
        <v>174057</v>
      </c>
      <c r="J17" s="33">
        <v>174057</v>
      </c>
      <c r="K17" s="34" t="s">
        <v>110</v>
      </c>
      <c r="L17" s="35" t="s">
        <v>82</v>
      </c>
      <c r="M17" s="35">
        <v>0</v>
      </c>
      <c r="N17" s="34"/>
      <c r="O17" s="34"/>
      <c r="P17" s="36"/>
      <c r="Q17" s="36"/>
      <c r="R17" s="36"/>
      <c r="S17" s="36"/>
      <c r="T17" s="37" t="s">
        <v>83</v>
      </c>
      <c r="U17" s="37" t="s">
        <v>83</v>
      </c>
      <c r="V17" s="35">
        <v>0</v>
      </c>
      <c r="W17" s="35">
        <v>0</v>
      </c>
      <c r="X17" s="35">
        <v>0</v>
      </c>
      <c r="Y17" s="37"/>
      <c r="Z17" s="35">
        <v>0</v>
      </c>
      <c r="AA17" s="34"/>
      <c r="AB17" s="34"/>
      <c r="AC17" s="34"/>
      <c r="AD17" s="34"/>
      <c r="AE17" s="34"/>
      <c r="AF17" s="34"/>
      <c r="AG17" s="35">
        <v>0</v>
      </c>
      <c r="AH17" s="35">
        <v>0</v>
      </c>
      <c r="AI17" s="33">
        <v>174057</v>
      </c>
      <c r="AJ17" s="35">
        <v>0</v>
      </c>
      <c r="AK17" s="35">
        <v>0</v>
      </c>
      <c r="AL17" s="35">
        <v>0</v>
      </c>
      <c r="AM17" s="35">
        <v>0</v>
      </c>
      <c r="AN17" s="35">
        <v>0</v>
      </c>
      <c r="AO17" s="35">
        <v>0</v>
      </c>
      <c r="AP17" s="35">
        <v>0</v>
      </c>
      <c r="AQ17" s="35">
        <v>0</v>
      </c>
      <c r="AR17" s="34"/>
      <c r="AS17" s="34"/>
      <c r="AT17" s="34"/>
      <c r="AU17" s="35">
        <v>0</v>
      </c>
    </row>
    <row r="18" spans="1:47" s="14" customFormat="1" ht="10" x14ac:dyDescent="0.2">
      <c r="A18" s="29">
        <v>900042103</v>
      </c>
      <c r="B18" s="29" t="s">
        <v>80</v>
      </c>
      <c r="C18" s="30"/>
      <c r="D18" s="31" t="s">
        <v>25</v>
      </c>
      <c r="E18" s="29" t="s">
        <v>25</v>
      </c>
      <c r="F18" s="29" t="s">
        <v>98</v>
      </c>
      <c r="G18" s="32">
        <v>45217</v>
      </c>
      <c r="H18" s="32"/>
      <c r="I18" s="33">
        <v>112210</v>
      </c>
      <c r="J18" s="33">
        <v>112210</v>
      </c>
      <c r="K18" s="34" t="s">
        <v>110</v>
      </c>
      <c r="L18" s="35" t="s">
        <v>82</v>
      </c>
      <c r="M18" s="35">
        <v>0</v>
      </c>
      <c r="N18" s="34"/>
      <c r="O18" s="34"/>
      <c r="P18" s="36"/>
      <c r="Q18" s="36"/>
      <c r="R18" s="36"/>
      <c r="S18" s="36"/>
      <c r="T18" s="37" t="s">
        <v>83</v>
      </c>
      <c r="U18" s="37" t="s">
        <v>83</v>
      </c>
      <c r="V18" s="35">
        <v>0</v>
      </c>
      <c r="W18" s="35">
        <v>0</v>
      </c>
      <c r="X18" s="35">
        <v>0</v>
      </c>
      <c r="Y18" s="37"/>
      <c r="Z18" s="35">
        <v>0</v>
      </c>
      <c r="AA18" s="34"/>
      <c r="AB18" s="34"/>
      <c r="AC18" s="34"/>
      <c r="AD18" s="34"/>
      <c r="AE18" s="34"/>
      <c r="AF18" s="34"/>
      <c r="AG18" s="35">
        <v>0</v>
      </c>
      <c r="AH18" s="35">
        <v>0</v>
      </c>
      <c r="AI18" s="33">
        <v>112210</v>
      </c>
      <c r="AJ18" s="35">
        <v>0</v>
      </c>
      <c r="AK18" s="35">
        <v>0</v>
      </c>
      <c r="AL18" s="35">
        <v>0</v>
      </c>
      <c r="AM18" s="35">
        <v>0</v>
      </c>
      <c r="AN18" s="35">
        <v>0</v>
      </c>
      <c r="AO18" s="35">
        <v>0</v>
      </c>
      <c r="AP18" s="35">
        <v>0</v>
      </c>
      <c r="AQ18" s="35">
        <v>0</v>
      </c>
      <c r="AR18" s="34"/>
      <c r="AS18" s="34"/>
      <c r="AT18" s="34"/>
      <c r="AU18" s="35">
        <v>0</v>
      </c>
    </row>
    <row r="19" spans="1:47" s="14" customFormat="1" ht="10" x14ac:dyDescent="0.2">
      <c r="A19" s="29">
        <v>900042103</v>
      </c>
      <c r="B19" s="29" t="s">
        <v>80</v>
      </c>
      <c r="C19" s="30"/>
      <c r="D19" s="31" t="s">
        <v>26</v>
      </c>
      <c r="E19" s="29" t="s">
        <v>26</v>
      </c>
      <c r="F19" s="29" t="s">
        <v>99</v>
      </c>
      <c r="G19" s="32">
        <v>45259</v>
      </c>
      <c r="H19" s="32"/>
      <c r="I19" s="33">
        <v>292027</v>
      </c>
      <c r="J19" s="33">
        <v>292027</v>
      </c>
      <c r="K19" s="34" t="s">
        <v>110</v>
      </c>
      <c r="L19" s="35" t="s">
        <v>82</v>
      </c>
      <c r="M19" s="35">
        <v>0</v>
      </c>
      <c r="N19" s="34"/>
      <c r="O19" s="34"/>
      <c r="P19" s="36"/>
      <c r="Q19" s="36"/>
      <c r="R19" s="36"/>
      <c r="S19" s="36"/>
      <c r="T19" s="37" t="s">
        <v>83</v>
      </c>
      <c r="U19" s="37" t="s">
        <v>83</v>
      </c>
      <c r="V19" s="35">
        <v>0</v>
      </c>
      <c r="W19" s="35">
        <v>0</v>
      </c>
      <c r="X19" s="35">
        <v>0</v>
      </c>
      <c r="Y19" s="37"/>
      <c r="Z19" s="35">
        <v>0</v>
      </c>
      <c r="AA19" s="34"/>
      <c r="AB19" s="34"/>
      <c r="AC19" s="34"/>
      <c r="AD19" s="34"/>
      <c r="AE19" s="34"/>
      <c r="AF19" s="34"/>
      <c r="AG19" s="35">
        <v>0</v>
      </c>
      <c r="AH19" s="35">
        <v>0</v>
      </c>
      <c r="AI19" s="33">
        <v>292027</v>
      </c>
      <c r="AJ19" s="35">
        <v>0</v>
      </c>
      <c r="AK19" s="35">
        <v>0</v>
      </c>
      <c r="AL19" s="35">
        <v>0</v>
      </c>
      <c r="AM19" s="35">
        <v>0</v>
      </c>
      <c r="AN19" s="35">
        <v>0</v>
      </c>
      <c r="AO19" s="35">
        <v>0</v>
      </c>
      <c r="AP19" s="35">
        <v>0</v>
      </c>
      <c r="AQ19" s="35">
        <v>0</v>
      </c>
      <c r="AR19" s="34"/>
      <c r="AS19" s="34"/>
      <c r="AT19" s="34"/>
      <c r="AU19" s="35">
        <v>0</v>
      </c>
    </row>
    <row r="20" spans="1:47" s="14" customFormat="1" ht="10" x14ac:dyDescent="0.2">
      <c r="A20" s="29">
        <v>900042103</v>
      </c>
      <c r="B20" s="29" t="s">
        <v>80</v>
      </c>
      <c r="C20" s="30"/>
      <c r="D20" s="31" t="s">
        <v>27</v>
      </c>
      <c r="E20" s="29" t="s">
        <v>27</v>
      </c>
      <c r="F20" s="29" t="s">
        <v>100</v>
      </c>
      <c r="G20" s="32">
        <v>45459</v>
      </c>
      <c r="H20" s="32"/>
      <c r="I20" s="33">
        <v>193882</v>
      </c>
      <c r="J20" s="33">
        <v>193882</v>
      </c>
      <c r="K20" s="34" t="e">
        <v>#N/A</v>
      </c>
      <c r="L20" s="35" t="s">
        <v>82</v>
      </c>
      <c r="M20" s="35">
        <v>0</v>
      </c>
      <c r="N20" s="34"/>
      <c r="O20" s="34"/>
      <c r="P20" s="36"/>
      <c r="Q20" s="36"/>
      <c r="R20" s="36"/>
      <c r="S20" s="36"/>
      <c r="T20" s="37" t="s">
        <v>83</v>
      </c>
      <c r="U20" s="37" t="s">
        <v>83</v>
      </c>
      <c r="V20" s="35">
        <v>0</v>
      </c>
      <c r="W20" s="35">
        <v>0</v>
      </c>
      <c r="X20" s="35">
        <v>0</v>
      </c>
      <c r="Y20" s="37"/>
      <c r="Z20" s="35">
        <v>0</v>
      </c>
      <c r="AA20" s="34"/>
      <c r="AB20" s="34"/>
      <c r="AC20" s="34"/>
      <c r="AD20" s="34"/>
      <c r="AE20" s="34"/>
      <c r="AF20" s="34"/>
      <c r="AG20" s="35">
        <v>0</v>
      </c>
      <c r="AH20" s="35">
        <v>0</v>
      </c>
      <c r="AI20" s="33">
        <v>193882</v>
      </c>
      <c r="AJ20" s="35">
        <v>0</v>
      </c>
      <c r="AK20" s="35">
        <v>0</v>
      </c>
      <c r="AL20" s="35">
        <v>0</v>
      </c>
      <c r="AM20" s="35">
        <v>0</v>
      </c>
      <c r="AN20" s="35">
        <v>0</v>
      </c>
      <c r="AO20" s="35">
        <v>0</v>
      </c>
      <c r="AP20" s="35">
        <v>0</v>
      </c>
      <c r="AQ20" s="35">
        <v>0</v>
      </c>
      <c r="AR20" s="34"/>
      <c r="AS20" s="34"/>
      <c r="AT20" s="34"/>
      <c r="AU20" s="35">
        <v>0</v>
      </c>
    </row>
    <row r="21" spans="1:47" s="14" customFormat="1" ht="10" x14ac:dyDescent="0.2">
      <c r="A21" s="29">
        <v>900042103</v>
      </c>
      <c r="B21" s="29" t="s">
        <v>80</v>
      </c>
      <c r="C21" s="30"/>
      <c r="D21" s="31" t="s">
        <v>28</v>
      </c>
      <c r="E21" s="29" t="s">
        <v>28</v>
      </c>
      <c r="F21" s="29" t="s">
        <v>101</v>
      </c>
      <c r="G21" s="32">
        <v>45472</v>
      </c>
      <c r="H21" s="32"/>
      <c r="I21" s="33">
        <v>85367</v>
      </c>
      <c r="J21" s="33">
        <v>85367</v>
      </c>
      <c r="K21" s="34" t="e">
        <v>#N/A</v>
      </c>
      <c r="L21" s="35" t="s">
        <v>82</v>
      </c>
      <c r="M21" s="35">
        <v>0</v>
      </c>
      <c r="N21" s="34"/>
      <c r="O21" s="34"/>
      <c r="P21" s="36"/>
      <c r="Q21" s="36"/>
      <c r="R21" s="36"/>
      <c r="S21" s="36"/>
      <c r="T21" s="37" t="s">
        <v>83</v>
      </c>
      <c r="U21" s="37" t="s">
        <v>83</v>
      </c>
      <c r="V21" s="35">
        <v>0</v>
      </c>
      <c r="W21" s="35">
        <v>0</v>
      </c>
      <c r="X21" s="35">
        <v>0</v>
      </c>
      <c r="Y21" s="37"/>
      <c r="Z21" s="35">
        <v>0</v>
      </c>
      <c r="AA21" s="34"/>
      <c r="AB21" s="34"/>
      <c r="AC21" s="34"/>
      <c r="AD21" s="34"/>
      <c r="AE21" s="34"/>
      <c r="AF21" s="34"/>
      <c r="AG21" s="35">
        <v>0</v>
      </c>
      <c r="AH21" s="35">
        <v>0</v>
      </c>
      <c r="AI21" s="33">
        <v>85367</v>
      </c>
      <c r="AJ21" s="35">
        <v>0</v>
      </c>
      <c r="AK21" s="35">
        <v>0</v>
      </c>
      <c r="AL21" s="35">
        <v>0</v>
      </c>
      <c r="AM21" s="35">
        <v>0</v>
      </c>
      <c r="AN21" s="35">
        <v>0</v>
      </c>
      <c r="AO21" s="35">
        <v>0</v>
      </c>
      <c r="AP21" s="35">
        <v>0</v>
      </c>
      <c r="AQ21" s="35">
        <v>0</v>
      </c>
      <c r="AR21" s="34"/>
      <c r="AS21" s="34"/>
      <c r="AT21" s="34"/>
      <c r="AU21" s="35">
        <v>0</v>
      </c>
    </row>
    <row r="22" spans="1:47" s="14" customFormat="1" ht="10" x14ac:dyDescent="0.2">
      <c r="A22" s="29">
        <v>900042103</v>
      </c>
      <c r="B22" s="29" t="s">
        <v>80</v>
      </c>
      <c r="C22" s="30"/>
      <c r="D22" s="31" t="s">
        <v>29</v>
      </c>
      <c r="E22" s="29" t="s">
        <v>29</v>
      </c>
      <c r="F22" s="29" t="s">
        <v>102</v>
      </c>
      <c r="G22" s="32">
        <v>45473</v>
      </c>
      <c r="H22" s="32"/>
      <c r="I22" s="33">
        <v>17227807</v>
      </c>
      <c r="J22" s="33">
        <v>17227807</v>
      </c>
      <c r="K22" s="34" t="e">
        <v>#N/A</v>
      </c>
      <c r="L22" s="35" t="s">
        <v>82</v>
      </c>
      <c r="M22" s="35">
        <v>0</v>
      </c>
      <c r="N22" s="34"/>
      <c r="O22" s="34"/>
      <c r="P22" s="36"/>
      <c r="Q22" s="36"/>
      <c r="R22" s="36"/>
      <c r="S22" s="36"/>
      <c r="T22" s="37" t="s">
        <v>83</v>
      </c>
      <c r="U22" s="37" t="s">
        <v>83</v>
      </c>
      <c r="V22" s="35">
        <v>0</v>
      </c>
      <c r="W22" s="35">
        <v>0</v>
      </c>
      <c r="X22" s="35">
        <v>0</v>
      </c>
      <c r="Y22" s="37"/>
      <c r="Z22" s="35">
        <v>0</v>
      </c>
      <c r="AA22" s="34"/>
      <c r="AB22" s="34"/>
      <c r="AC22" s="34"/>
      <c r="AD22" s="34"/>
      <c r="AE22" s="34"/>
      <c r="AF22" s="34"/>
      <c r="AG22" s="35">
        <v>0</v>
      </c>
      <c r="AH22" s="35">
        <v>0</v>
      </c>
      <c r="AI22" s="33">
        <v>17227807</v>
      </c>
      <c r="AJ22" s="35">
        <v>0</v>
      </c>
      <c r="AK22" s="35">
        <v>0</v>
      </c>
      <c r="AL22" s="35">
        <v>0</v>
      </c>
      <c r="AM22" s="35">
        <v>0</v>
      </c>
      <c r="AN22" s="35">
        <v>0</v>
      </c>
      <c r="AO22" s="35">
        <v>0</v>
      </c>
      <c r="AP22" s="35">
        <v>0</v>
      </c>
      <c r="AQ22" s="35">
        <v>0</v>
      </c>
      <c r="AR22" s="34"/>
      <c r="AS22" s="34"/>
      <c r="AT22" s="34"/>
      <c r="AU22" s="35">
        <v>0</v>
      </c>
    </row>
    <row r="23" spans="1:47" s="14" customFormat="1" ht="10" x14ac:dyDescent="0.2">
      <c r="A23" s="29">
        <v>900042103</v>
      </c>
      <c r="B23" s="29" t="s">
        <v>80</v>
      </c>
      <c r="C23" s="30"/>
      <c r="D23" s="31" t="s">
        <v>30</v>
      </c>
      <c r="E23" s="29" t="s">
        <v>30</v>
      </c>
      <c r="F23" s="29" t="s">
        <v>103</v>
      </c>
      <c r="G23" s="32">
        <v>45565</v>
      </c>
      <c r="H23" s="32"/>
      <c r="I23" s="33">
        <v>815637</v>
      </c>
      <c r="J23" s="33">
        <v>815637</v>
      </c>
      <c r="K23" s="34" t="e">
        <v>#N/A</v>
      </c>
      <c r="L23" s="35" t="s">
        <v>82</v>
      </c>
      <c r="M23" s="35">
        <v>0</v>
      </c>
      <c r="N23" s="34"/>
      <c r="O23" s="34"/>
      <c r="P23" s="36"/>
      <c r="Q23" s="36"/>
      <c r="R23" s="36"/>
      <c r="S23" s="36"/>
      <c r="T23" s="37" t="s">
        <v>83</v>
      </c>
      <c r="U23" s="37" t="s">
        <v>83</v>
      </c>
      <c r="V23" s="35">
        <v>0</v>
      </c>
      <c r="W23" s="35">
        <v>0</v>
      </c>
      <c r="X23" s="35">
        <v>0</v>
      </c>
      <c r="Y23" s="37"/>
      <c r="Z23" s="35">
        <v>0</v>
      </c>
      <c r="AA23" s="34"/>
      <c r="AB23" s="34"/>
      <c r="AC23" s="34"/>
      <c r="AD23" s="34"/>
      <c r="AE23" s="34"/>
      <c r="AF23" s="34"/>
      <c r="AG23" s="35">
        <v>0</v>
      </c>
      <c r="AH23" s="35">
        <v>0</v>
      </c>
      <c r="AI23" s="33">
        <v>815637</v>
      </c>
      <c r="AJ23" s="35">
        <v>0</v>
      </c>
      <c r="AK23" s="35">
        <v>0</v>
      </c>
      <c r="AL23" s="35">
        <v>0</v>
      </c>
      <c r="AM23" s="35">
        <v>0</v>
      </c>
      <c r="AN23" s="35">
        <v>0</v>
      </c>
      <c r="AO23" s="35">
        <v>0</v>
      </c>
      <c r="AP23" s="35">
        <v>0</v>
      </c>
      <c r="AQ23" s="35">
        <v>0</v>
      </c>
      <c r="AR23" s="34"/>
      <c r="AS23" s="34"/>
      <c r="AT23" s="34"/>
      <c r="AU23" s="35">
        <v>0</v>
      </c>
    </row>
    <row r="24" spans="1:47" s="14" customFormat="1" ht="10" x14ac:dyDescent="0.2">
      <c r="A24" s="29">
        <v>900042103</v>
      </c>
      <c r="B24" s="29" t="s">
        <v>80</v>
      </c>
      <c r="C24" s="30"/>
      <c r="D24" s="31" t="s">
        <v>31</v>
      </c>
      <c r="E24" s="29" t="s">
        <v>31</v>
      </c>
      <c r="F24" s="29" t="s">
        <v>104</v>
      </c>
      <c r="G24" s="32">
        <v>45684</v>
      </c>
      <c r="H24" s="32"/>
      <c r="I24" s="33">
        <v>306607</v>
      </c>
      <c r="J24" s="33">
        <v>306607</v>
      </c>
      <c r="K24" s="34" t="e">
        <v>#N/A</v>
      </c>
      <c r="L24" s="35" t="s">
        <v>82</v>
      </c>
      <c r="M24" s="35">
        <v>0</v>
      </c>
      <c r="N24" s="34"/>
      <c r="O24" s="34"/>
      <c r="P24" s="36"/>
      <c r="Q24" s="36"/>
      <c r="R24" s="36"/>
      <c r="S24" s="36"/>
      <c r="T24" s="37" t="s">
        <v>83</v>
      </c>
      <c r="U24" s="37" t="s">
        <v>83</v>
      </c>
      <c r="V24" s="35">
        <v>0</v>
      </c>
      <c r="W24" s="35">
        <v>0</v>
      </c>
      <c r="X24" s="35">
        <v>0</v>
      </c>
      <c r="Y24" s="37"/>
      <c r="Z24" s="35">
        <v>0</v>
      </c>
      <c r="AA24" s="34"/>
      <c r="AB24" s="34"/>
      <c r="AC24" s="34"/>
      <c r="AD24" s="34"/>
      <c r="AE24" s="34"/>
      <c r="AF24" s="34"/>
      <c r="AG24" s="35">
        <v>0</v>
      </c>
      <c r="AH24" s="35">
        <v>0</v>
      </c>
      <c r="AI24" s="33">
        <v>306607</v>
      </c>
      <c r="AJ24" s="35">
        <v>0</v>
      </c>
      <c r="AK24" s="35">
        <v>0</v>
      </c>
      <c r="AL24" s="35">
        <v>0</v>
      </c>
      <c r="AM24" s="35">
        <v>0</v>
      </c>
      <c r="AN24" s="35">
        <v>0</v>
      </c>
      <c r="AO24" s="35">
        <v>0</v>
      </c>
      <c r="AP24" s="35">
        <v>0</v>
      </c>
      <c r="AQ24" s="35">
        <v>0</v>
      </c>
      <c r="AR24" s="34"/>
      <c r="AS24" s="34"/>
      <c r="AT24" s="34"/>
      <c r="AU24" s="35">
        <v>0</v>
      </c>
    </row>
    <row r="25" spans="1:47" s="14" customFormat="1" ht="10" x14ac:dyDescent="0.2">
      <c r="A25" s="29">
        <v>900042103</v>
      </c>
      <c r="B25" s="29" t="s">
        <v>80</v>
      </c>
      <c r="C25" s="30"/>
      <c r="D25" s="31" t="s">
        <v>32</v>
      </c>
      <c r="E25" s="29" t="s">
        <v>32</v>
      </c>
      <c r="F25" s="29" t="s">
        <v>105</v>
      </c>
      <c r="G25" s="32">
        <v>45687</v>
      </c>
      <c r="H25" s="32"/>
      <c r="I25" s="33">
        <v>299270</v>
      </c>
      <c r="J25" s="33">
        <v>299270</v>
      </c>
      <c r="K25" s="34" t="e">
        <v>#N/A</v>
      </c>
      <c r="L25" s="35" t="s">
        <v>82</v>
      </c>
      <c r="M25" s="35">
        <v>0</v>
      </c>
      <c r="N25" s="34"/>
      <c r="O25" s="34"/>
      <c r="P25" s="36"/>
      <c r="Q25" s="36"/>
      <c r="R25" s="36"/>
      <c r="S25" s="36"/>
      <c r="T25" s="37" t="s">
        <v>83</v>
      </c>
      <c r="U25" s="37" t="s">
        <v>83</v>
      </c>
      <c r="V25" s="35">
        <v>0</v>
      </c>
      <c r="W25" s="35">
        <v>0</v>
      </c>
      <c r="X25" s="35">
        <v>0</v>
      </c>
      <c r="Y25" s="37"/>
      <c r="Z25" s="35">
        <v>0</v>
      </c>
      <c r="AA25" s="34"/>
      <c r="AB25" s="34"/>
      <c r="AC25" s="34"/>
      <c r="AD25" s="34"/>
      <c r="AE25" s="34"/>
      <c r="AF25" s="34"/>
      <c r="AG25" s="35">
        <v>0</v>
      </c>
      <c r="AH25" s="35">
        <v>0</v>
      </c>
      <c r="AI25" s="33">
        <v>299270</v>
      </c>
      <c r="AJ25" s="35">
        <v>0</v>
      </c>
      <c r="AK25" s="35">
        <v>0</v>
      </c>
      <c r="AL25" s="35">
        <v>0</v>
      </c>
      <c r="AM25" s="35">
        <v>0</v>
      </c>
      <c r="AN25" s="35">
        <v>0</v>
      </c>
      <c r="AO25" s="35">
        <v>0</v>
      </c>
      <c r="AP25" s="35">
        <v>0</v>
      </c>
      <c r="AQ25" s="35">
        <v>0</v>
      </c>
      <c r="AR25" s="34"/>
      <c r="AS25" s="34"/>
      <c r="AT25" s="34"/>
      <c r="AU25" s="35">
        <v>0</v>
      </c>
    </row>
    <row r="26" spans="1:47" s="14" customFormat="1" ht="10" x14ac:dyDescent="0.2">
      <c r="A26" s="29">
        <v>900042103</v>
      </c>
      <c r="B26" s="29" t="s">
        <v>80</v>
      </c>
      <c r="C26" s="30"/>
      <c r="D26" s="31" t="s">
        <v>33</v>
      </c>
      <c r="E26" s="29" t="s">
        <v>33</v>
      </c>
      <c r="F26" s="29" t="s">
        <v>106</v>
      </c>
      <c r="G26" s="32">
        <v>45696</v>
      </c>
      <c r="H26" s="32"/>
      <c r="I26" s="33">
        <v>197900</v>
      </c>
      <c r="J26" s="33">
        <v>197900</v>
      </c>
      <c r="K26" s="34" t="e">
        <v>#N/A</v>
      </c>
      <c r="L26" s="35" t="s">
        <v>82</v>
      </c>
      <c r="M26" s="35">
        <v>0</v>
      </c>
      <c r="N26" s="34"/>
      <c r="O26" s="34"/>
      <c r="P26" s="36"/>
      <c r="Q26" s="36"/>
      <c r="R26" s="36"/>
      <c r="S26" s="36"/>
      <c r="T26" s="37" t="s">
        <v>83</v>
      </c>
      <c r="U26" s="37" t="s">
        <v>83</v>
      </c>
      <c r="V26" s="35">
        <v>0</v>
      </c>
      <c r="W26" s="35">
        <v>0</v>
      </c>
      <c r="X26" s="35">
        <v>0</v>
      </c>
      <c r="Y26" s="37"/>
      <c r="Z26" s="35">
        <v>0</v>
      </c>
      <c r="AA26" s="34"/>
      <c r="AB26" s="34"/>
      <c r="AC26" s="34"/>
      <c r="AD26" s="34"/>
      <c r="AE26" s="34"/>
      <c r="AF26" s="34"/>
      <c r="AG26" s="35">
        <v>0</v>
      </c>
      <c r="AH26" s="35">
        <v>0</v>
      </c>
      <c r="AI26" s="33">
        <v>197900</v>
      </c>
      <c r="AJ26" s="35">
        <v>0</v>
      </c>
      <c r="AK26" s="35">
        <v>0</v>
      </c>
      <c r="AL26" s="35">
        <v>0</v>
      </c>
      <c r="AM26" s="35">
        <v>0</v>
      </c>
      <c r="AN26" s="35">
        <v>0</v>
      </c>
      <c r="AO26" s="35">
        <v>0</v>
      </c>
      <c r="AP26" s="35">
        <v>0</v>
      </c>
      <c r="AQ26" s="35">
        <v>0</v>
      </c>
      <c r="AR26" s="34"/>
      <c r="AS26" s="34"/>
      <c r="AT26" s="34"/>
      <c r="AU26" s="35">
        <v>0</v>
      </c>
    </row>
    <row r="27" spans="1:47" s="14" customFormat="1" ht="10" x14ac:dyDescent="0.2">
      <c r="A27" s="29">
        <v>900042103</v>
      </c>
      <c r="B27" s="29" t="s">
        <v>80</v>
      </c>
      <c r="C27" s="30"/>
      <c r="D27" s="31" t="s">
        <v>34</v>
      </c>
      <c r="E27" s="29" t="s">
        <v>34</v>
      </c>
      <c r="F27" s="29" t="s">
        <v>107</v>
      </c>
      <c r="G27" s="32">
        <v>45767</v>
      </c>
      <c r="H27" s="32"/>
      <c r="I27" s="33">
        <v>4775425</v>
      </c>
      <c r="J27" s="33">
        <v>4775425</v>
      </c>
      <c r="K27" s="34" t="e">
        <v>#N/A</v>
      </c>
      <c r="L27" s="35" t="s">
        <v>82</v>
      </c>
      <c r="M27" s="35">
        <v>0</v>
      </c>
      <c r="N27" s="34"/>
      <c r="O27" s="34"/>
      <c r="P27" s="36"/>
      <c r="Q27" s="36"/>
      <c r="R27" s="36"/>
      <c r="S27" s="36"/>
      <c r="T27" s="37" t="s">
        <v>83</v>
      </c>
      <c r="U27" s="37" t="s">
        <v>83</v>
      </c>
      <c r="V27" s="35">
        <v>0</v>
      </c>
      <c r="W27" s="35">
        <v>0</v>
      </c>
      <c r="X27" s="35">
        <v>0</v>
      </c>
      <c r="Y27" s="37"/>
      <c r="Z27" s="35">
        <v>0</v>
      </c>
      <c r="AA27" s="34"/>
      <c r="AB27" s="34"/>
      <c r="AC27" s="34"/>
      <c r="AD27" s="34"/>
      <c r="AE27" s="34"/>
      <c r="AF27" s="34"/>
      <c r="AG27" s="35">
        <v>0</v>
      </c>
      <c r="AH27" s="35">
        <v>0</v>
      </c>
      <c r="AI27" s="33">
        <v>4775425</v>
      </c>
      <c r="AJ27" s="35">
        <v>0</v>
      </c>
      <c r="AK27" s="35">
        <v>0</v>
      </c>
      <c r="AL27" s="35">
        <v>0</v>
      </c>
      <c r="AM27" s="35">
        <v>0</v>
      </c>
      <c r="AN27" s="35">
        <v>0</v>
      </c>
      <c r="AO27" s="35">
        <v>0</v>
      </c>
      <c r="AP27" s="35">
        <v>0</v>
      </c>
      <c r="AQ27" s="35">
        <v>0</v>
      </c>
      <c r="AR27" s="34"/>
      <c r="AS27" s="34"/>
      <c r="AT27" s="34"/>
      <c r="AU27" s="35">
        <v>0</v>
      </c>
    </row>
    <row r="28" spans="1:47" s="14" customFormat="1" ht="10" x14ac:dyDescent="0.2">
      <c r="A28" s="29">
        <v>900042103</v>
      </c>
      <c r="B28" s="29" t="s">
        <v>80</v>
      </c>
      <c r="C28" s="30"/>
      <c r="D28" s="31" t="s">
        <v>35</v>
      </c>
      <c r="E28" s="29" t="s">
        <v>35</v>
      </c>
      <c r="F28" s="29" t="s">
        <v>108</v>
      </c>
      <c r="G28" s="32">
        <v>44955</v>
      </c>
      <c r="H28" s="32"/>
      <c r="I28" s="33">
        <v>88512</v>
      </c>
      <c r="J28" s="33">
        <v>88512</v>
      </c>
      <c r="K28" s="34" t="s">
        <v>110</v>
      </c>
      <c r="L28" s="35" t="s">
        <v>82</v>
      </c>
      <c r="M28" s="35">
        <v>0</v>
      </c>
      <c r="N28" s="34"/>
      <c r="O28" s="34"/>
      <c r="P28" s="36"/>
      <c r="Q28" s="36"/>
      <c r="R28" s="36"/>
      <c r="S28" s="36"/>
      <c r="T28" s="37" t="s">
        <v>83</v>
      </c>
      <c r="U28" s="37" t="s">
        <v>83</v>
      </c>
      <c r="V28" s="35">
        <v>0</v>
      </c>
      <c r="W28" s="35">
        <v>0</v>
      </c>
      <c r="X28" s="35">
        <v>0</v>
      </c>
      <c r="Y28" s="37"/>
      <c r="Z28" s="35">
        <v>0</v>
      </c>
      <c r="AA28" s="34"/>
      <c r="AB28" s="34"/>
      <c r="AC28" s="34"/>
      <c r="AD28" s="34"/>
      <c r="AE28" s="34"/>
      <c r="AF28" s="34"/>
      <c r="AG28" s="35">
        <v>0</v>
      </c>
      <c r="AH28" s="35">
        <v>0</v>
      </c>
      <c r="AI28" s="33">
        <v>88512</v>
      </c>
      <c r="AJ28" s="35">
        <v>0</v>
      </c>
      <c r="AK28" s="35">
        <v>0</v>
      </c>
      <c r="AL28" s="35">
        <v>0</v>
      </c>
      <c r="AM28" s="35">
        <v>0</v>
      </c>
      <c r="AN28" s="35">
        <v>0</v>
      </c>
      <c r="AO28" s="35">
        <v>0</v>
      </c>
      <c r="AP28" s="35">
        <v>0</v>
      </c>
      <c r="AQ28" s="35">
        <v>0</v>
      </c>
      <c r="AR28" s="34"/>
      <c r="AS28" s="34"/>
      <c r="AT28" s="34"/>
      <c r="AU28" s="35">
        <v>0</v>
      </c>
    </row>
    <row r="29" spans="1:47" s="14" customFormat="1" ht="10" x14ac:dyDescent="0.2">
      <c r="A29" s="29">
        <v>900042103</v>
      </c>
      <c r="B29" s="29" t="s">
        <v>80</v>
      </c>
      <c r="C29" s="30"/>
      <c r="D29" s="31" t="s">
        <v>36</v>
      </c>
      <c r="E29" s="29" t="s">
        <v>36</v>
      </c>
      <c r="F29" s="29" t="s">
        <v>109</v>
      </c>
      <c r="G29" s="32">
        <v>44957</v>
      </c>
      <c r="H29" s="32"/>
      <c r="I29" s="33">
        <v>296800</v>
      </c>
      <c r="J29" s="33">
        <v>296800</v>
      </c>
      <c r="K29" s="34" t="s">
        <v>110</v>
      </c>
      <c r="L29" s="35" t="s">
        <v>82</v>
      </c>
      <c r="M29" s="35">
        <v>0</v>
      </c>
      <c r="N29" s="34"/>
      <c r="O29" s="34"/>
      <c r="P29" s="36"/>
      <c r="Q29" s="36"/>
      <c r="R29" s="36"/>
      <c r="S29" s="36"/>
      <c r="T29" s="37" t="s">
        <v>83</v>
      </c>
      <c r="U29" s="37" t="s">
        <v>83</v>
      </c>
      <c r="V29" s="35">
        <v>0</v>
      </c>
      <c r="W29" s="35">
        <v>0</v>
      </c>
      <c r="X29" s="35">
        <v>0</v>
      </c>
      <c r="Y29" s="37"/>
      <c r="Z29" s="35">
        <v>0</v>
      </c>
      <c r="AA29" s="34"/>
      <c r="AB29" s="34"/>
      <c r="AC29" s="34"/>
      <c r="AD29" s="34"/>
      <c r="AE29" s="34"/>
      <c r="AF29" s="34"/>
      <c r="AG29" s="35">
        <v>0</v>
      </c>
      <c r="AH29" s="35">
        <v>0</v>
      </c>
      <c r="AI29" s="33">
        <v>296800</v>
      </c>
      <c r="AJ29" s="35">
        <v>0</v>
      </c>
      <c r="AK29" s="35">
        <v>0</v>
      </c>
      <c r="AL29" s="35">
        <v>0</v>
      </c>
      <c r="AM29" s="35">
        <v>0</v>
      </c>
      <c r="AN29" s="35">
        <v>0</v>
      </c>
      <c r="AO29" s="35">
        <v>0</v>
      </c>
      <c r="AP29" s="35">
        <v>0</v>
      </c>
      <c r="AQ29" s="35">
        <v>0</v>
      </c>
      <c r="AR29" s="34"/>
      <c r="AS29" s="34"/>
      <c r="AT29" s="34"/>
      <c r="AU29" s="35">
        <v>0</v>
      </c>
    </row>
  </sheetData>
  <conditionalFormatting sqref="E1">
    <cfRule type="duplicateValues" dxfId="1" priority="3"/>
  </conditionalFormatting>
  <conditionalFormatting sqref="E2">
    <cfRule type="duplicateValues" dxfId="0" priority="4"/>
  </conditionalFormatting>
  <dataValidations count="1">
    <dataValidation type="whole" operator="greaterThan" allowBlank="1" showInputMessage="1" showErrorMessage="1" errorTitle="DATO ERRADO" error="El valor debe ser diferente de cero" sqref="I3:J29 AI4:AI29" xr:uid="{5025FF4A-9A32-4863-93DF-F54D5D1C156F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924FD-3AB4-422F-A5FD-5B92030E6BB6}">
  <dimension ref="B1:J42"/>
  <sheetViews>
    <sheetView showGridLines="0" tabSelected="1" zoomScaleNormal="100" workbookViewId="0">
      <selection activeCell="C9" sqref="C9"/>
    </sheetView>
  </sheetViews>
  <sheetFormatPr baseColWidth="10" defaultColWidth="10.90625" defaultRowHeight="12.5" x14ac:dyDescent="0.25"/>
  <cols>
    <col min="1" max="1" width="1" style="38" customWidth="1"/>
    <col min="2" max="2" width="10.90625" style="38"/>
    <col min="3" max="3" width="17.54296875" style="38" customWidth="1"/>
    <col min="4" max="4" width="11.54296875" style="38" customWidth="1"/>
    <col min="5" max="8" width="10.90625" style="38"/>
    <col min="9" max="9" width="22.54296875" style="38" customWidth="1"/>
    <col min="10" max="10" width="14" style="38" customWidth="1"/>
    <col min="11" max="11" width="1.81640625" style="38" customWidth="1"/>
    <col min="12" max="16384" width="10.90625" style="38"/>
  </cols>
  <sheetData>
    <row r="1" spans="2:10" ht="6" customHeight="1" thickBot="1" x14ac:dyDescent="0.3"/>
    <row r="2" spans="2:10" ht="19.5" customHeight="1" x14ac:dyDescent="0.25">
      <c r="B2" s="39"/>
      <c r="C2" s="40"/>
      <c r="D2" s="88" t="s">
        <v>122</v>
      </c>
      <c r="E2" s="89"/>
      <c r="F2" s="89"/>
      <c r="G2" s="89"/>
      <c r="H2" s="89"/>
      <c r="I2" s="90"/>
      <c r="J2" s="94" t="s">
        <v>123</v>
      </c>
    </row>
    <row r="3" spans="2:10" ht="15.75" customHeight="1" thickBot="1" x14ac:dyDescent="0.3">
      <c r="B3" s="41"/>
      <c r="C3" s="42"/>
      <c r="D3" s="91"/>
      <c r="E3" s="92"/>
      <c r="F3" s="92"/>
      <c r="G3" s="92"/>
      <c r="H3" s="92"/>
      <c r="I3" s="93"/>
      <c r="J3" s="95"/>
    </row>
    <row r="4" spans="2:10" ht="13" x14ac:dyDescent="0.25">
      <c r="B4" s="41"/>
      <c r="C4" s="42"/>
      <c r="D4" s="43"/>
      <c r="E4" s="44"/>
      <c r="F4" s="44"/>
      <c r="G4" s="44"/>
      <c r="H4" s="44"/>
      <c r="I4" s="45"/>
      <c r="J4" s="46"/>
    </row>
    <row r="5" spans="2:10" ht="13" x14ac:dyDescent="0.25">
      <c r="B5" s="41"/>
      <c r="C5" s="42"/>
      <c r="D5" s="47" t="s">
        <v>124</v>
      </c>
      <c r="E5" s="48"/>
      <c r="F5" s="48"/>
      <c r="G5" s="48"/>
      <c r="H5" s="48"/>
      <c r="I5" s="49"/>
      <c r="J5" s="49" t="s">
        <v>125</v>
      </c>
    </row>
    <row r="6" spans="2:10" ht="13.5" thickBot="1" x14ac:dyDescent="0.3">
      <c r="B6" s="50"/>
      <c r="C6" s="51"/>
      <c r="D6" s="52"/>
      <c r="E6" s="53"/>
      <c r="F6" s="53"/>
      <c r="G6" s="53"/>
      <c r="H6" s="53"/>
      <c r="I6" s="54"/>
      <c r="J6" s="55"/>
    </row>
    <row r="7" spans="2:10" x14ac:dyDescent="0.25">
      <c r="B7" s="56"/>
      <c r="J7" s="57"/>
    </row>
    <row r="8" spans="2:10" x14ac:dyDescent="0.25">
      <c r="B8" s="56"/>
      <c r="J8" s="57"/>
    </row>
    <row r="9" spans="2:10" x14ac:dyDescent="0.25">
      <c r="B9" s="56"/>
      <c r="C9" s="38" t="s">
        <v>168</v>
      </c>
      <c r="J9" s="57"/>
    </row>
    <row r="10" spans="2:10" ht="13" x14ac:dyDescent="0.3">
      <c r="B10" s="56"/>
      <c r="C10" s="58"/>
      <c r="E10" s="59"/>
      <c r="H10" s="60"/>
      <c r="J10" s="57"/>
    </row>
    <row r="11" spans="2:10" x14ac:dyDescent="0.25">
      <c r="B11" s="56"/>
      <c r="J11" s="57"/>
    </row>
    <row r="12" spans="2:10" ht="13" x14ac:dyDescent="0.3">
      <c r="B12" s="56"/>
      <c r="C12" s="58" t="s">
        <v>156</v>
      </c>
      <c r="J12" s="57"/>
    </row>
    <row r="13" spans="2:10" ht="13" x14ac:dyDescent="0.3">
      <c r="B13" s="56"/>
      <c r="C13" s="58" t="s">
        <v>157</v>
      </c>
      <c r="J13" s="57"/>
    </row>
    <row r="14" spans="2:10" x14ac:dyDescent="0.25">
      <c r="B14" s="56"/>
      <c r="J14" s="57"/>
    </row>
    <row r="15" spans="2:10" x14ac:dyDescent="0.25">
      <c r="B15" s="56"/>
      <c r="C15" s="38" t="s">
        <v>154</v>
      </c>
      <c r="J15" s="57"/>
    </row>
    <row r="16" spans="2:10" x14ac:dyDescent="0.25">
      <c r="B16" s="56"/>
      <c r="C16" s="61"/>
      <c r="J16" s="57"/>
    </row>
    <row r="17" spans="2:10" ht="13" x14ac:dyDescent="0.25">
      <c r="B17" s="56"/>
      <c r="C17" s="38" t="s">
        <v>155</v>
      </c>
      <c r="D17" s="59"/>
      <c r="H17" s="62" t="s">
        <v>126</v>
      </c>
      <c r="I17" s="63" t="s">
        <v>127</v>
      </c>
      <c r="J17" s="57"/>
    </row>
    <row r="18" spans="2:10" ht="13" x14ac:dyDescent="0.3">
      <c r="B18" s="56"/>
      <c r="C18" s="58" t="s">
        <v>128</v>
      </c>
      <c r="D18" s="58"/>
      <c r="E18" s="58"/>
      <c r="F18" s="58"/>
      <c r="H18" s="64">
        <v>27</v>
      </c>
      <c r="I18" s="65">
        <v>71821055</v>
      </c>
      <c r="J18" s="57"/>
    </row>
    <row r="19" spans="2:10" x14ac:dyDescent="0.25">
      <c r="B19" s="56"/>
      <c r="C19" s="38" t="s">
        <v>129</v>
      </c>
      <c r="H19" s="66">
        <v>0</v>
      </c>
      <c r="I19" s="67">
        <v>0</v>
      </c>
      <c r="J19" s="57"/>
    </row>
    <row r="20" spans="2:10" x14ac:dyDescent="0.25">
      <c r="B20" s="56"/>
      <c r="C20" s="38" t="s">
        <v>130</v>
      </c>
      <c r="H20" s="66">
        <v>0</v>
      </c>
      <c r="I20" s="67">
        <v>0</v>
      </c>
      <c r="J20" s="57"/>
    </row>
    <row r="21" spans="2:10" x14ac:dyDescent="0.25">
      <c r="B21" s="56"/>
      <c r="C21" s="38" t="s">
        <v>131</v>
      </c>
      <c r="H21" s="66">
        <v>26</v>
      </c>
      <c r="I21" s="67">
        <v>71812753</v>
      </c>
      <c r="J21" s="57"/>
    </row>
    <row r="22" spans="2:10" x14ac:dyDescent="0.25">
      <c r="B22" s="56"/>
      <c r="C22" s="38" t="s">
        <v>132</v>
      </c>
      <c r="H22" s="66">
        <v>0</v>
      </c>
      <c r="I22" s="67">
        <v>8302</v>
      </c>
      <c r="J22" s="57"/>
    </row>
    <row r="23" spans="2:10" x14ac:dyDescent="0.25">
      <c r="B23" s="56"/>
      <c r="C23" s="38" t="s">
        <v>133</v>
      </c>
      <c r="H23" s="66">
        <v>0</v>
      </c>
      <c r="I23" s="67">
        <v>0</v>
      </c>
      <c r="J23" s="57"/>
    </row>
    <row r="24" spans="2:10" ht="13" thickBot="1" x14ac:dyDescent="0.3">
      <c r="B24" s="56"/>
      <c r="C24" s="38" t="s">
        <v>134</v>
      </c>
      <c r="H24" s="68">
        <v>0</v>
      </c>
      <c r="I24" s="69">
        <v>0</v>
      </c>
      <c r="J24" s="57"/>
    </row>
    <row r="25" spans="2:10" ht="13" x14ac:dyDescent="0.3">
      <c r="B25" s="56"/>
      <c r="C25" s="58" t="s">
        <v>135</v>
      </c>
      <c r="D25" s="58"/>
      <c r="E25" s="58"/>
      <c r="F25" s="58"/>
      <c r="H25" s="64">
        <f>H19+H20+H21+H22+H24+H23</f>
        <v>26</v>
      </c>
      <c r="I25" s="65">
        <f>I19+I20+I21+I22+I24+I23</f>
        <v>71821055</v>
      </c>
      <c r="J25" s="57"/>
    </row>
    <row r="26" spans="2:10" x14ac:dyDescent="0.25">
      <c r="B26" s="56"/>
      <c r="C26" s="38" t="s">
        <v>136</v>
      </c>
      <c r="H26" s="66">
        <v>0</v>
      </c>
      <c r="I26" s="67">
        <v>0</v>
      </c>
      <c r="J26" s="57"/>
    </row>
    <row r="27" spans="2:10" ht="13" thickBot="1" x14ac:dyDescent="0.3">
      <c r="B27" s="56"/>
      <c r="C27" s="38" t="s">
        <v>72</v>
      </c>
      <c r="H27" s="68">
        <v>0</v>
      </c>
      <c r="I27" s="69">
        <v>0</v>
      </c>
      <c r="J27" s="57"/>
    </row>
    <row r="28" spans="2:10" ht="13" x14ac:dyDescent="0.3">
      <c r="B28" s="56"/>
      <c r="C28" s="58" t="s">
        <v>137</v>
      </c>
      <c r="D28" s="58"/>
      <c r="E28" s="58"/>
      <c r="F28" s="58"/>
      <c r="H28" s="64">
        <f>H26+H27</f>
        <v>0</v>
      </c>
      <c r="I28" s="65">
        <f>I26+I27</f>
        <v>0</v>
      </c>
      <c r="J28" s="57"/>
    </row>
    <row r="29" spans="2:10" ht="13.5" thickBot="1" x14ac:dyDescent="0.35">
      <c r="B29" s="56"/>
      <c r="C29" s="38" t="s">
        <v>138</v>
      </c>
      <c r="D29" s="58"/>
      <c r="E29" s="58"/>
      <c r="F29" s="58"/>
      <c r="H29" s="68">
        <v>0</v>
      </c>
      <c r="I29" s="69">
        <v>0</v>
      </c>
      <c r="J29" s="57"/>
    </row>
    <row r="30" spans="2:10" ht="13" x14ac:dyDescent="0.3">
      <c r="B30" s="56"/>
      <c r="C30" s="58" t="s">
        <v>139</v>
      </c>
      <c r="D30" s="58"/>
      <c r="E30" s="58"/>
      <c r="F30" s="58"/>
      <c r="H30" s="66">
        <f>H29</f>
        <v>0</v>
      </c>
      <c r="I30" s="67">
        <f>I29</f>
        <v>0</v>
      </c>
      <c r="J30" s="57"/>
    </row>
    <row r="31" spans="2:10" ht="13" x14ac:dyDescent="0.3">
      <c r="B31" s="56"/>
      <c r="C31" s="58"/>
      <c r="D31" s="58"/>
      <c r="E31" s="58"/>
      <c r="F31" s="58"/>
      <c r="H31" s="70"/>
      <c r="I31" s="65"/>
      <c r="J31" s="57"/>
    </row>
    <row r="32" spans="2:10" ht="13.5" thickBot="1" x14ac:dyDescent="0.35">
      <c r="B32" s="56"/>
      <c r="C32" s="58" t="s">
        <v>140</v>
      </c>
      <c r="D32" s="58"/>
      <c r="H32" s="71">
        <f>H25+H28+H30</f>
        <v>26</v>
      </c>
      <c r="I32" s="72">
        <f>I25+I28+I30</f>
        <v>71821055</v>
      </c>
      <c r="J32" s="57"/>
    </row>
    <row r="33" spans="2:10" ht="13.5" thickTop="1" x14ac:dyDescent="0.3">
      <c r="B33" s="56"/>
      <c r="C33" s="58"/>
      <c r="D33" s="58"/>
      <c r="H33" s="73">
        <f>+H18-H32</f>
        <v>1</v>
      </c>
      <c r="I33" s="67">
        <f>+I18-I32</f>
        <v>0</v>
      </c>
      <c r="J33" s="57"/>
    </row>
    <row r="34" spans="2:10" x14ac:dyDescent="0.25">
      <c r="B34" s="56"/>
      <c r="G34" s="73"/>
      <c r="H34" s="73"/>
      <c r="I34" s="73"/>
      <c r="J34" s="57"/>
    </row>
    <row r="35" spans="2:10" x14ac:dyDescent="0.25">
      <c r="B35" s="56"/>
      <c r="G35" s="73"/>
      <c r="H35" s="73"/>
      <c r="I35" s="73"/>
      <c r="J35" s="57"/>
    </row>
    <row r="36" spans="2:10" ht="13" x14ac:dyDescent="0.3">
      <c r="B36" s="56"/>
      <c r="C36" s="58"/>
      <c r="G36" s="73"/>
      <c r="H36" s="73"/>
      <c r="I36" s="73"/>
      <c r="J36" s="57"/>
    </row>
    <row r="37" spans="2:10" ht="13.5" thickBot="1" x14ac:dyDescent="0.35">
      <c r="B37" s="56"/>
      <c r="C37" s="74" t="s">
        <v>141</v>
      </c>
      <c r="D37" s="75"/>
      <c r="H37" s="74" t="s">
        <v>142</v>
      </c>
      <c r="I37" s="75"/>
      <c r="J37" s="57"/>
    </row>
    <row r="38" spans="2:10" ht="13" x14ac:dyDescent="0.3">
      <c r="B38" s="56"/>
      <c r="C38" s="58" t="s">
        <v>143</v>
      </c>
      <c r="D38" s="73"/>
      <c r="H38" s="76" t="s">
        <v>144</v>
      </c>
      <c r="I38" s="73"/>
      <c r="J38" s="57"/>
    </row>
    <row r="39" spans="2:10" ht="13" x14ac:dyDescent="0.3">
      <c r="B39" s="56"/>
      <c r="C39" s="58" t="s">
        <v>80</v>
      </c>
      <c r="H39" s="58" t="s">
        <v>145</v>
      </c>
      <c r="I39" s="73"/>
      <c r="J39" s="57"/>
    </row>
    <row r="40" spans="2:10" x14ac:dyDescent="0.25">
      <c r="B40" s="56"/>
      <c r="G40" s="73"/>
      <c r="H40" s="73"/>
      <c r="I40" s="73"/>
      <c r="J40" s="57"/>
    </row>
    <row r="41" spans="2:10" ht="12.75" customHeight="1" x14ac:dyDescent="0.25">
      <c r="B41" s="56"/>
      <c r="C41" s="96" t="s">
        <v>146</v>
      </c>
      <c r="D41" s="96"/>
      <c r="E41" s="96"/>
      <c r="F41" s="96"/>
      <c r="G41" s="96"/>
      <c r="H41" s="96"/>
      <c r="I41" s="96"/>
      <c r="J41" s="57"/>
    </row>
    <row r="42" spans="2:10" ht="18.75" customHeight="1" thickBot="1" x14ac:dyDescent="0.3">
      <c r="B42" s="77"/>
      <c r="C42" s="78"/>
      <c r="D42" s="78"/>
      <c r="E42" s="78"/>
      <c r="F42" s="78"/>
      <c r="G42" s="78"/>
      <c r="H42" s="78"/>
      <c r="I42" s="78"/>
      <c r="J42" s="79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FF6C6-D112-4C88-8F29-A3CEA6833CE2}">
  <dimension ref="B1:J37"/>
  <sheetViews>
    <sheetView showGridLines="0" zoomScale="84" zoomScaleNormal="84" zoomScaleSheetLayoutView="100" workbookViewId="0">
      <selection activeCell="J32" sqref="J32"/>
    </sheetView>
  </sheetViews>
  <sheetFormatPr baseColWidth="10" defaultColWidth="11.453125" defaultRowHeight="12.5" x14ac:dyDescent="0.25"/>
  <cols>
    <col min="1" max="1" width="4.453125" style="38" customWidth="1"/>
    <col min="2" max="2" width="11.453125" style="38"/>
    <col min="3" max="3" width="12.81640625" style="38" customWidth="1"/>
    <col min="4" max="4" width="22" style="38" customWidth="1"/>
    <col min="5" max="8" width="11.453125" style="38"/>
    <col min="9" max="9" width="24.81640625" style="38" customWidth="1"/>
    <col min="10" max="10" width="12.54296875" style="38" customWidth="1"/>
    <col min="11" max="11" width="1.81640625" style="38" customWidth="1"/>
    <col min="12" max="16384" width="11.453125" style="38"/>
  </cols>
  <sheetData>
    <row r="1" spans="2:10" ht="18" customHeight="1" thickBot="1" x14ac:dyDescent="0.3"/>
    <row r="2" spans="2:10" ht="19.5" customHeight="1" x14ac:dyDescent="0.25">
      <c r="B2" s="39"/>
      <c r="C2" s="40"/>
      <c r="D2" s="88" t="s">
        <v>147</v>
      </c>
      <c r="E2" s="89"/>
      <c r="F2" s="89"/>
      <c r="G2" s="89"/>
      <c r="H2" s="89"/>
      <c r="I2" s="90"/>
      <c r="J2" s="94" t="s">
        <v>123</v>
      </c>
    </row>
    <row r="3" spans="2:10" ht="15.75" customHeight="1" thickBot="1" x14ac:dyDescent="0.3">
      <c r="B3" s="41"/>
      <c r="C3" s="42"/>
      <c r="D3" s="91"/>
      <c r="E3" s="92"/>
      <c r="F3" s="92"/>
      <c r="G3" s="92"/>
      <c r="H3" s="92"/>
      <c r="I3" s="93"/>
      <c r="J3" s="95"/>
    </row>
    <row r="4" spans="2:10" ht="13" x14ac:dyDescent="0.25">
      <c r="B4" s="41"/>
      <c r="C4" s="42"/>
      <c r="E4" s="44"/>
      <c r="F4" s="44"/>
      <c r="G4" s="44"/>
      <c r="H4" s="44"/>
      <c r="I4" s="45"/>
      <c r="J4" s="46"/>
    </row>
    <row r="5" spans="2:10" ht="13" x14ac:dyDescent="0.25">
      <c r="B5" s="41"/>
      <c r="C5" s="42"/>
      <c r="D5" s="97" t="s">
        <v>148</v>
      </c>
      <c r="E5" s="98"/>
      <c r="F5" s="98"/>
      <c r="G5" s="98"/>
      <c r="H5" s="98"/>
      <c r="I5" s="99"/>
      <c r="J5" s="49" t="s">
        <v>149</v>
      </c>
    </row>
    <row r="6" spans="2:10" ht="13.5" thickBot="1" x14ac:dyDescent="0.3">
      <c r="B6" s="50"/>
      <c r="C6" s="51"/>
      <c r="D6" s="52"/>
      <c r="E6" s="53"/>
      <c r="F6" s="53"/>
      <c r="G6" s="53"/>
      <c r="H6" s="53"/>
      <c r="I6" s="54"/>
      <c r="J6" s="55"/>
    </row>
    <row r="7" spans="2:10" x14ac:dyDescent="0.25">
      <c r="B7" s="56"/>
      <c r="J7" s="57"/>
    </row>
    <row r="8" spans="2:10" x14ac:dyDescent="0.25">
      <c r="B8" s="56"/>
      <c r="J8" s="57"/>
    </row>
    <row r="9" spans="2:10" x14ac:dyDescent="0.25">
      <c r="B9" s="56"/>
      <c r="C9" s="38" t="str">
        <f>+'FOR-CSA-018'!C9</f>
        <v>Santiago de Cali, mayo 26 2025</v>
      </c>
      <c r="D9" s="60"/>
      <c r="E9" s="59"/>
      <c r="J9" s="57"/>
    </row>
    <row r="10" spans="2:10" ht="13" x14ac:dyDescent="0.3">
      <c r="B10" s="56"/>
      <c r="C10" s="58"/>
      <c r="J10" s="57"/>
    </row>
    <row r="11" spans="2:10" ht="13" x14ac:dyDescent="0.3">
      <c r="B11" s="56"/>
      <c r="C11" s="58" t="str">
        <f>+'FOR-CSA-018'!C12</f>
        <v>Señores : ESE HOSP. UNIV. DEL CARIBE</v>
      </c>
      <c r="J11" s="57"/>
    </row>
    <row r="12" spans="2:10" ht="13" x14ac:dyDescent="0.3">
      <c r="B12" s="56"/>
      <c r="C12" s="58" t="str">
        <f>+'FOR-CSA-018'!C13</f>
        <v>NIT: 900042103</v>
      </c>
      <c r="J12" s="57"/>
    </row>
    <row r="13" spans="2:10" x14ac:dyDescent="0.25">
      <c r="B13" s="56"/>
      <c r="J13" s="57"/>
    </row>
    <row r="14" spans="2:10" x14ac:dyDescent="0.25">
      <c r="B14" s="56"/>
      <c r="C14" s="38" t="s">
        <v>150</v>
      </c>
      <c r="J14" s="57"/>
    </row>
    <row r="15" spans="2:10" x14ac:dyDescent="0.25">
      <c r="B15" s="56"/>
      <c r="C15" s="61"/>
      <c r="J15" s="57"/>
    </row>
    <row r="16" spans="2:10" ht="13" x14ac:dyDescent="0.3">
      <c r="B16" s="56"/>
      <c r="C16" s="80"/>
      <c r="D16" s="59"/>
      <c r="H16" s="81" t="s">
        <v>126</v>
      </c>
      <c r="I16" s="81" t="s">
        <v>127</v>
      </c>
      <c r="J16" s="57"/>
    </row>
    <row r="17" spans="2:10" ht="13" x14ac:dyDescent="0.3">
      <c r="B17" s="56"/>
      <c r="C17" s="58" t="str">
        <f>+'FOR-CSA-018'!C17</f>
        <v>Con Corte al dia: 30/04/2025</v>
      </c>
      <c r="D17" s="58"/>
      <c r="E17" s="58"/>
      <c r="F17" s="58"/>
      <c r="H17" s="82">
        <f>+SUM(H18:H23)</f>
        <v>26</v>
      </c>
      <c r="I17" s="83">
        <f>+SUM(I18:I23)</f>
        <v>71821055</v>
      </c>
      <c r="J17" s="57"/>
    </row>
    <row r="18" spans="2:10" x14ac:dyDescent="0.25">
      <c r="B18" s="56"/>
      <c r="C18" s="38" t="s">
        <v>129</v>
      </c>
      <c r="H18" s="84">
        <f>+'FOR-CSA-018'!H19</f>
        <v>0</v>
      </c>
      <c r="I18" s="85">
        <f>+'FOR-CSA-018'!I19</f>
        <v>0</v>
      </c>
      <c r="J18" s="57"/>
    </row>
    <row r="19" spans="2:10" x14ac:dyDescent="0.25">
      <c r="B19" s="56"/>
      <c r="C19" s="38" t="s">
        <v>130</v>
      </c>
      <c r="H19" s="84">
        <f>+'FOR-CSA-018'!H20</f>
        <v>0</v>
      </c>
      <c r="I19" s="85">
        <f>+'FOR-CSA-018'!I20</f>
        <v>0</v>
      </c>
      <c r="J19" s="57"/>
    </row>
    <row r="20" spans="2:10" x14ac:dyDescent="0.25">
      <c r="B20" s="56"/>
      <c r="C20" s="38" t="s">
        <v>131</v>
      </c>
      <c r="H20" s="84">
        <f>+'FOR-CSA-018'!H21</f>
        <v>26</v>
      </c>
      <c r="I20" s="85">
        <f>+'FOR-CSA-018'!I21</f>
        <v>71812753</v>
      </c>
      <c r="J20" s="57"/>
    </row>
    <row r="21" spans="2:10" x14ac:dyDescent="0.25">
      <c r="B21" s="56"/>
      <c r="C21" s="38" t="s">
        <v>132</v>
      </c>
      <c r="H21" s="84">
        <f>+'FOR-CSA-018'!H22</f>
        <v>0</v>
      </c>
      <c r="I21" s="85">
        <f>+'FOR-CSA-018'!I22</f>
        <v>8302</v>
      </c>
      <c r="J21" s="57"/>
    </row>
    <row r="22" spans="2:10" x14ac:dyDescent="0.25">
      <c r="B22" s="56"/>
      <c r="C22" s="38" t="s">
        <v>133</v>
      </c>
      <c r="H22" s="84">
        <f>+'FOR-CSA-018'!H23</f>
        <v>0</v>
      </c>
      <c r="I22" s="85">
        <f>+'FOR-CSA-018'!I23</f>
        <v>0</v>
      </c>
      <c r="J22" s="57"/>
    </row>
    <row r="23" spans="2:10" x14ac:dyDescent="0.25">
      <c r="B23" s="56"/>
      <c r="C23" s="38" t="s">
        <v>151</v>
      </c>
      <c r="H23" s="84">
        <f>+'FOR-CSA-018'!H24</f>
        <v>0</v>
      </c>
      <c r="I23" s="85">
        <f>+'FOR-CSA-018'!I24</f>
        <v>0</v>
      </c>
      <c r="J23" s="57"/>
    </row>
    <row r="24" spans="2:10" ht="13" x14ac:dyDescent="0.3">
      <c r="B24" s="56"/>
      <c r="C24" s="58" t="s">
        <v>152</v>
      </c>
      <c r="D24" s="58"/>
      <c r="E24" s="58"/>
      <c r="F24" s="58"/>
      <c r="H24" s="82">
        <f>SUM(H18:H23)</f>
        <v>26</v>
      </c>
      <c r="I24" s="83">
        <f>+SUBTOTAL(9,I18:I23)</f>
        <v>71821055</v>
      </c>
      <c r="J24" s="57"/>
    </row>
    <row r="25" spans="2:10" ht="13.5" thickBot="1" x14ac:dyDescent="0.35">
      <c r="B25" s="56"/>
      <c r="C25" s="58"/>
      <c r="D25" s="58"/>
      <c r="H25" s="86"/>
      <c r="I25" s="87"/>
      <c r="J25" s="57"/>
    </row>
    <row r="26" spans="2:10" ht="13.5" thickTop="1" x14ac:dyDescent="0.3">
      <c r="B26" s="56"/>
      <c r="C26" s="58"/>
      <c r="D26" s="58"/>
      <c r="H26" s="73"/>
      <c r="I26" s="67"/>
      <c r="J26" s="57"/>
    </row>
    <row r="27" spans="2:10" ht="13" x14ac:dyDescent="0.3">
      <c r="B27" s="56"/>
      <c r="C27" s="58"/>
      <c r="D27" s="58"/>
      <c r="H27" s="73"/>
      <c r="I27" s="67"/>
      <c r="J27" s="57"/>
    </row>
    <row r="28" spans="2:10" ht="13" x14ac:dyDescent="0.3">
      <c r="B28" s="56"/>
      <c r="C28" s="58"/>
      <c r="D28" s="58"/>
      <c r="H28" s="73"/>
      <c r="I28" s="67"/>
      <c r="J28" s="57"/>
    </row>
    <row r="29" spans="2:10" x14ac:dyDescent="0.25">
      <c r="B29" s="56"/>
      <c r="G29" s="73"/>
      <c r="H29" s="73"/>
      <c r="I29" s="73"/>
      <c r="J29" s="57"/>
    </row>
    <row r="30" spans="2:10" ht="13.5" thickBot="1" x14ac:dyDescent="0.35">
      <c r="B30" s="56"/>
      <c r="C30" s="74" t="str">
        <f>+'FOR-CSA-018'!C37</f>
        <v>Nombre</v>
      </c>
      <c r="D30" s="74"/>
      <c r="G30" s="74" t="str">
        <f>+'FOR-CSA-018'!H37</f>
        <v>Lizeth Ome G.</v>
      </c>
      <c r="H30" s="75"/>
      <c r="I30" s="73"/>
      <c r="J30" s="57"/>
    </row>
    <row r="31" spans="2:10" ht="13" x14ac:dyDescent="0.3">
      <c r="B31" s="56"/>
      <c r="C31" s="76" t="str">
        <f>+'FOR-CSA-018'!C38</f>
        <v>Cargo</v>
      </c>
      <c r="D31" s="76"/>
      <c r="G31" s="76" t="str">
        <f>+'FOR-CSA-018'!H38</f>
        <v>Cartera - Cuentas Salud</v>
      </c>
      <c r="H31" s="73"/>
      <c r="I31" s="73"/>
      <c r="J31" s="57"/>
    </row>
    <row r="32" spans="2:10" ht="13" x14ac:dyDescent="0.3">
      <c r="B32" s="56"/>
      <c r="C32" s="76" t="str">
        <f>+'FOR-CSA-018'!C39</f>
        <v>ESE HOSP. UNIV. DEL CARIBE</v>
      </c>
      <c r="D32" s="76"/>
      <c r="G32" s="76" t="str">
        <f>+'FOR-CSA-018'!H39</f>
        <v>EPS Comfenalco Valle.</v>
      </c>
      <c r="H32" s="73"/>
      <c r="I32" s="73"/>
      <c r="J32" s="57"/>
    </row>
    <row r="33" spans="2:10" ht="13" x14ac:dyDescent="0.3">
      <c r="B33" s="56"/>
      <c r="C33" s="76"/>
      <c r="D33" s="76"/>
      <c r="G33" s="76"/>
      <c r="H33" s="73"/>
      <c r="I33" s="73"/>
      <c r="J33" s="57"/>
    </row>
    <row r="34" spans="2:10" ht="13" x14ac:dyDescent="0.3">
      <c r="B34" s="56"/>
      <c r="C34" s="76"/>
      <c r="D34" s="76"/>
      <c r="G34" s="76"/>
      <c r="H34" s="73"/>
      <c r="I34" s="73"/>
      <c r="J34" s="57"/>
    </row>
    <row r="35" spans="2:10" ht="14" x14ac:dyDescent="0.25">
      <c r="B35" s="56"/>
      <c r="C35" s="100" t="s">
        <v>153</v>
      </c>
      <c r="D35" s="100"/>
      <c r="E35" s="100"/>
      <c r="F35" s="100"/>
      <c r="G35" s="100"/>
      <c r="H35" s="100"/>
      <c r="I35" s="100"/>
      <c r="J35" s="57"/>
    </row>
    <row r="36" spans="2:10" ht="13" x14ac:dyDescent="0.3">
      <c r="B36" s="56"/>
      <c r="C36" s="76"/>
      <c r="D36" s="76"/>
      <c r="G36" s="76"/>
      <c r="H36" s="73"/>
      <c r="I36" s="73"/>
      <c r="J36" s="57"/>
    </row>
    <row r="37" spans="2:10" ht="18.75" customHeight="1" thickBot="1" x14ac:dyDescent="0.3">
      <c r="B37" s="77"/>
      <c r="C37" s="78"/>
      <c r="D37" s="78"/>
      <c r="E37" s="78"/>
      <c r="F37" s="78"/>
      <c r="G37" s="75"/>
      <c r="H37" s="75"/>
      <c r="I37" s="75"/>
      <c r="J37" s="79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 HERRERA VELAZCO</dc:creator>
  <cp:lastModifiedBy>Neyla Lizeth Ome Guamanga</cp:lastModifiedBy>
  <dcterms:created xsi:type="dcterms:W3CDTF">2025-05-08T12:41:33Z</dcterms:created>
  <dcterms:modified xsi:type="dcterms:W3CDTF">2025-05-26T23:18:44Z</dcterms:modified>
</cp:coreProperties>
</file>